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FIN PL, na usvojenje i prijedlog i usvojeni na ŠO ako je bilo promjena do 31 12\za 2024\"/>
    </mc:Choice>
  </mc:AlternateContent>
  <xr:revisionPtr revIDLastSave="0" documentId="13_ncr:1_{562FC2F9-08EE-4DB5-BB35-A61D66EA25D1}" xr6:coauthVersionLast="37" xr6:coauthVersionMax="37" xr10:uidLastSave="{00000000-0000-0000-0000-000000000000}"/>
  <bookViews>
    <workbookView xWindow="0" yWindow="0" windowWidth="28800" windowHeight="1230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G11" i="3"/>
  <c r="F69" i="7" l="1"/>
  <c r="F182" i="7"/>
  <c r="F184" i="7"/>
  <c r="F185" i="7"/>
  <c r="F188" i="7"/>
  <c r="F189" i="7"/>
  <c r="F190" i="7"/>
  <c r="F191" i="7"/>
  <c r="F195" i="7"/>
  <c r="F196" i="7"/>
  <c r="F164" i="7"/>
  <c r="F125" i="7"/>
  <c r="F124" i="7" s="1"/>
  <c r="F123" i="7" s="1"/>
  <c r="F156" i="7"/>
  <c r="F153" i="7"/>
  <c r="F148" i="7"/>
  <c r="F181" i="7" l="1"/>
  <c r="F180" i="7" s="1"/>
  <c r="F179" i="7" s="1"/>
  <c r="F178" i="7" s="1"/>
  <c r="F192" i="7"/>
  <c r="F147" i="7"/>
  <c r="F146" i="7" s="1"/>
  <c r="F171" i="7"/>
  <c r="F163" i="7" s="1"/>
  <c r="G155" i="7"/>
  <c r="G154" i="7"/>
  <c r="G153" i="7"/>
  <c r="G149" i="7"/>
  <c r="G90" i="7" l="1"/>
  <c r="G89" i="7"/>
  <c r="G88" i="7"/>
  <c r="F56" i="7" l="1"/>
  <c r="G56" i="7" s="1"/>
  <c r="F44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47" i="7"/>
  <c r="G48" i="7"/>
  <c r="G49" i="7"/>
  <c r="G53" i="7"/>
  <c r="G54" i="7"/>
  <c r="G55" i="7"/>
  <c r="G57" i="7"/>
  <c r="G58" i="7"/>
  <c r="G59" i="7"/>
  <c r="G60" i="7"/>
  <c r="G61" i="7"/>
  <c r="G62" i="7"/>
  <c r="G63" i="7"/>
  <c r="G64" i="7"/>
  <c r="G65" i="7"/>
  <c r="G66" i="7"/>
  <c r="G67" i="7"/>
  <c r="G68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11" i="7"/>
  <c r="G112" i="7"/>
  <c r="G113" i="7"/>
  <c r="G114" i="7"/>
  <c r="G115" i="7"/>
  <c r="G116" i="7"/>
  <c r="G117" i="7"/>
  <c r="G118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F11" i="7"/>
  <c r="F10" i="7" s="1"/>
  <c r="F9" i="7" s="1"/>
  <c r="F8" i="7" s="1"/>
  <c r="F7" i="7" s="1"/>
  <c r="G7" i="7" s="1"/>
  <c r="F50" i="7" l="1"/>
  <c r="F43" i="7" s="1"/>
  <c r="G11" i="7"/>
  <c r="G10" i="7"/>
  <c r="G9" i="7"/>
  <c r="G8" i="7"/>
  <c r="G34" i="10"/>
  <c r="G37" i="10" s="1"/>
  <c r="I37" i="10" s="1"/>
  <c r="J37" i="10" s="1"/>
  <c r="J21" i="10"/>
  <c r="I21" i="10"/>
  <c r="H21" i="10"/>
  <c r="G21" i="10"/>
  <c r="J11" i="10"/>
  <c r="J14" i="10" s="1"/>
  <c r="I11" i="10"/>
  <c r="I14" i="10" s="1"/>
  <c r="H11" i="10"/>
  <c r="G43" i="7" l="1"/>
  <c r="F42" i="7"/>
  <c r="F6" i="7" s="1"/>
  <c r="H14" i="10"/>
  <c r="H22" i="10" s="1"/>
  <c r="H29" i="10" s="1"/>
  <c r="I22" i="10"/>
  <c r="I29" i="10" s="1"/>
  <c r="J22" i="10"/>
  <c r="J29" i="10" s="1"/>
  <c r="G22" i="10"/>
  <c r="G29" i="10" s="1"/>
</calcChain>
</file>

<file path=xl/sharedStrings.xml><?xml version="1.0" encoding="utf-8"?>
<sst xmlns="http://schemas.openxmlformats.org/spreadsheetml/2006/main" count="405" uniqueCount="209">
  <si>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</si>
  <si>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</si>
  <si>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</si>
  <si>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</si>
  <si>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</si>
  <si>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</si>
  <si>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</si>
  <si>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</si>
  <si>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</si>
  <si>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</si>
  <si>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</si>
  <si>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</si>
  <si>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</si>
  <si>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</si>
  <si>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</si>
  <si>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</si>
  <si>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</si>
  <si>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</si>
  <si>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</si>
  <si>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</si>
  <si>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</si>
  <si>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</si>
  <si>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</si>
  <si>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</si>
  <si>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</si>
  <si>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</si>
  <si>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</si>
  <si>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</si>
  <si>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</si>
  <si>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</si>
  <si>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</si>
  <si>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</si>
  <si>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</si>
  <si>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</si>
  <si>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</si>
  <si>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</si>
  <si>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</si>
  <si>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</si>
  <si>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</si>
  <si>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</si>
  <si>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</si>
  <si>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</si>
  <si>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</si>
  <si>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</si>
  <si>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</si>
  <si>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</si>
  <si>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</si>
  <si>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</si>
  <si>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</si>
  <si>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</si>
  <si>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</si>
  <si>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</si>
  <si>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</si>
  <si>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</si>
  <si>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</si>
  <si>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</si>
  <si>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</si>
  <si>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</si>
  <si>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</si>
  <si>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</si>
  <si>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</si>
  <si>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</si>
  <si>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</si>
  <si>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</si>
  <si>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</si>
  <si>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</si>
  <si>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</si>
  <si>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</si>
  <si>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</si>
  <si>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</si>
  <si>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</si>
  <si>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</si>
  <si>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</si>
  <si>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</si>
  <si>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</si>
  <si>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VLASTITI PRIHODI-PK</t>
  </si>
  <si>
    <t>POMOĆI IZ DRUGIH PRORAČUNA-PK</t>
  </si>
  <si>
    <t>PRIHODI OD GRADA</t>
  </si>
  <si>
    <t>POMOĆI IZ DRŽAVNOG PRORAČUNA-PK</t>
  </si>
  <si>
    <t>POMOĆI OD MEĐUNARODNIH ORGANIZACIJA I TIJELA EU-PK</t>
  </si>
  <si>
    <t>NABAVKA ŠKOLSKE LEKTIRE</t>
  </si>
  <si>
    <t>P.K. Osnovna škola Bol, Split</t>
  </si>
  <si>
    <t>PROGRAM M033200</t>
  </si>
  <si>
    <t>Tekući plan (rebalans) 2023.</t>
  </si>
  <si>
    <t>DECENTR. F.-MIN. FIN. STAND.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</si>
  <si>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</si>
  <si>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</si>
  <si>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</si>
  <si>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</si>
  <si>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</si>
  <si>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Materijal za higijenske potrebe i njegu</t>
  </si>
  <si>
    <t>Osnovni materijal i sirovine</t>
  </si>
  <si>
    <t>Električna energija</t>
  </si>
  <si>
    <t>Ostali materijali za proizvodnju energije (ugljen, drva, teško ulje)</t>
  </si>
  <si>
    <t>Materijal i dijelovi za tekuće i investicijsko održavanje građevinskih objekata</t>
  </si>
  <si>
    <t>Sitni inventar</t>
  </si>
  <si>
    <t>Službena, radna i zaštitna odjeća i obuća</t>
  </si>
  <si>
    <t>Usluge telefona, telefaksa</t>
  </si>
  <si>
    <t>Poštarina (pisma, tiskanice i sl.)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</si>
  <si>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</si>
  <si>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</si>
  <si>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</si>
  <si>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Opskrba vodom</t>
  </si>
  <si>
    <t>Obvezni i preventivni zdravstveni pregledi zaposlenika</t>
  </si>
  <si>
    <t>Ugovori o djelu</t>
  </si>
  <si>
    <t>Ostale računalne usluge</t>
  </si>
  <si>
    <t>Ostale nespomenute usluge</t>
  </si>
  <si>
    <t>Ostali nespomenuti rashodi poslovanja</t>
  </si>
  <si>
    <t>Usluge platnog prometa</t>
  </si>
  <si>
    <t>Ostala uredska oprema</t>
  </si>
  <si>
    <t>Oprema za grijanje, ventilaciju i hlađenje</t>
  </si>
  <si>
    <t>ŠIRE JAVNE POTREBE - IZNAD MINIMALNOG STANDARDA</t>
  </si>
  <si>
    <t>Plaće za zaposlene</t>
  </si>
  <si>
    <t>Darovi</t>
  </si>
  <si>
    <t>Regres za godišnji odmor</t>
  </si>
  <si>
    <t>Doprinosi za obvezno zdravstveno osiguranje</t>
  </si>
  <si>
    <t>Naknade za prijevoz na posao i s posla</t>
  </si>
  <si>
    <t>Materijal i sredstva za čišćenje i održavanje</t>
  </si>
  <si>
    <t>Namirnice</t>
  </si>
  <si>
    <t>Doprinosi za mirovinsko osiguranje</t>
  </si>
  <si>
    <t>Naknade ostalih troškova</t>
  </si>
  <si>
    <t>Ostale naknade troškova zaposlenima</t>
  </si>
  <si>
    <t>Ostali materijal za potrebe redovnog poslovanja</t>
  </si>
  <si>
    <t>Knjige</t>
  </si>
  <si>
    <t>POMOĆNICI U NASTAVI</t>
  </si>
  <si>
    <t>Premije osiguranja zaposlenih</t>
  </si>
  <si>
    <t>EU PROJEKTI OŠ</t>
  </si>
  <si>
    <t>Naknade za smještaj na službenom putu u inozemstvu</t>
  </si>
  <si>
    <t>Naknade za prijevoz na službenom putu u inozemstvu</t>
  </si>
  <si>
    <t>Ostali rashodi za službena putovanja</t>
  </si>
  <si>
    <t>EU PROJEKT "S POMOĆNIKOM MOGU BOLJE 5"</t>
  </si>
  <si>
    <t>Ostali nenavedeni rashodi za zaposlene</t>
  </si>
  <si>
    <t>KAPITALNA ULAGANJA NA OBJEKTIMA OŠ</t>
  </si>
  <si>
    <t>RASHODI ZA ZAPOSLENE U OŠ</t>
  </si>
  <si>
    <t>Plaće po sudskim presudama</t>
  </si>
  <si>
    <t>Nagrade</t>
  </si>
  <si>
    <t>Naknade za bolest, invalidnost i smrtni slučaj</t>
  </si>
  <si>
    <t>Doprinos za obvezno zdravstveno osiguranje zaštite zdravlja na radu</t>
  </si>
  <si>
    <t>Doprinosi za obvezno osiguranje u slučaju nezaposlenosti</t>
  </si>
  <si>
    <t>Novčana naknada poslodavca zbog nezapošljavanja osoba s invaliditetom</t>
  </si>
  <si>
    <t>Troškovi sudskih postupaka</t>
  </si>
  <si>
    <t>Aktivnost A320001</t>
  </si>
  <si>
    <t>REDOVNA PROGRAMSKA DJELATNOST</t>
  </si>
  <si>
    <t>Izvor financiranja 1.2.1</t>
  </si>
  <si>
    <t>PRIHODI ZA DECENTR. F.-PK</t>
  </si>
  <si>
    <t>KAPITALNA UL. U OPREMU-DEC. SRED.</t>
  </si>
  <si>
    <t>Kapitalni projekt K320001</t>
  </si>
  <si>
    <t>PROGRAM 3201</t>
  </si>
  <si>
    <t>Aktivnost A320101</t>
  </si>
  <si>
    <t>Izvor financiranja 1.1.1</t>
  </si>
  <si>
    <t>Izvor financiranja 4.3.1</t>
  </si>
  <si>
    <t>PRIHODI ZA POSEB. NAMJENE</t>
  </si>
  <si>
    <t>Aktivnost A320102</t>
  </si>
  <si>
    <t>Izvor financiranja 3.1.1</t>
  </si>
  <si>
    <t>VLASTITI PRIHODI-P.K.</t>
  </si>
  <si>
    <t>PRIHODI ZA POSEB. NAMJ. P.K.</t>
  </si>
  <si>
    <t>Izvor financiranja 5.3.1</t>
  </si>
  <si>
    <t>Izvor financiranja 5.5.1</t>
  </si>
  <si>
    <t>Aktivnost A320103</t>
  </si>
  <si>
    <t>Aktivnost A320104</t>
  </si>
  <si>
    <t>Izvor financiranja 5.1.1</t>
  </si>
  <si>
    <t>Aktivnost A320111</t>
  </si>
  <si>
    <t>Aktivnost A320113</t>
  </si>
  <si>
    <t>Aktivnost A320115</t>
  </si>
  <si>
    <t>Aktivnost A320116</t>
  </si>
  <si>
    <t>Tekući projekt T320103</t>
  </si>
  <si>
    <t>Tekući projekt T320105</t>
  </si>
  <si>
    <t>Tekući projekt T320107</t>
  </si>
  <si>
    <t>PROGRAM 3202</t>
  </si>
  <si>
    <t>Kapitalni projekt K320201</t>
  </si>
  <si>
    <t>Izvor financiranja 6.1.1</t>
  </si>
  <si>
    <t>DONACIJE P.K.</t>
  </si>
  <si>
    <t>Kapitalni projekt K320250</t>
  </si>
  <si>
    <t>PROGRAM 3203</t>
  </si>
  <si>
    <t>Aktivnost A320301</t>
  </si>
  <si>
    <t>Izvor financiranja 5.4.1</t>
  </si>
  <si>
    <t>POMOĆI IZ ŽUPANIJSKOG PRORAČUNA-PK</t>
  </si>
  <si>
    <t>Ostale nespomenhute usluge</t>
  </si>
  <si>
    <t>Ostale rač. Usluge</t>
  </si>
  <si>
    <t>POMOĆI OD GRADA</t>
  </si>
  <si>
    <t>PREHRANA UČENIKA-Bobis</t>
  </si>
  <si>
    <t>HITNE INTERVENCIJE-lom stakala</t>
  </si>
  <si>
    <t>NABAVKA UDŽBENIKA I PRIBORA-samo udžb.</t>
  </si>
  <si>
    <t>MANIFESTACIJE ODGOJA I ŠKOLSTVA-samo vlastita sr.</t>
  </si>
  <si>
    <t>SUFINANCIRANJE PROD. BOR. I CJELODN. NAST.-Grad+rod.+rod.za obroke umanjeno</t>
  </si>
  <si>
    <t>PROJEKT E ŠKOLE-Bartulović+dig.posl.</t>
  </si>
  <si>
    <t>OSIGURANJE UČENIKA OŠ-Adriatic</t>
  </si>
  <si>
    <t>KUPNJA OPREME ZA OSNOVNE ŠKOLE-NADSTANDARD</t>
  </si>
  <si>
    <t>EU PROJEKT "S POMOĆNIKOM MOGU BOLJE 6"</t>
  </si>
  <si>
    <t>Tekući projekt T320111</t>
  </si>
  <si>
    <t>Božićnica</t>
  </si>
  <si>
    <t>IZVANNASTAVNE I IZVANŠKOLSKE AKTIVNOSTI-Maldi teh., Stem, eTUR, (Oxford), (menstr.potr.)</t>
  </si>
  <si>
    <t>111 Opći prihodi i primici</t>
  </si>
  <si>
    <t>121 Decentraliz. Funkcije</t>
  </si>
  <si>
    <t>311 Vlastiti prihodi</t>
  </si>
  <si>
    <t>431 Ostali namjenski</t>
  </si>
  <si>
    <t>511 Tijela EU</t>
  </si>
  <si>
    <r>
      <rPr>
        <b/>
        <sz val="10"/>
        <color rgb="FFFF0000"/>
        <rFont val="Arial"/>
        <family val="2"/>
        <charset val="238"/>
      </rPr>
      <t>RASHODI</t>
    </r>
    <r>
      <rPr>
        <b/>
        <sz val="10"/>
        <color indexed="8"/>
        <rFont val="Arial"/>
        <family val="2"/>
        <charset val="238"/>
      </rPr>
      <t xml:space="preserve"> UKUPNO</t>
    </r>
  </si>
  <si>
    <r>
      <rPr>
        <b/>
        <sz val="12"/>
        <color rgb="FFFF0000"/>
        <rFont val="Arial"/>
        <family val="2"/>
        <charset val="238"/>
      </rPr>
      <t>RASHODI</t>
    </r>
    <r>
      <rPr>
        <b/>
        <sz val="12"/>
        <color indexed="8"/>
        <rFont val="Arial"/>
        <family val="2"/>
        <charset val="238"/>
      </rPr>
      <t xml:space="preserve"> POSLOVANJA PREMA IZVORIMA FINANCIRANJA</t>
    </r>
  </si>
  <si>
    <r>
      <rPr>
        <b/>
        <sz val="12"/>
        <color theme="9" tint="-0.249977111117893"/>
        <rFont val="Arial"/>
        <family val="2"/>
        <charset val="238"/>
      </rPr>
      <t>PRIHODI</t>
    </r>
    <r>
      <rPr>
        <b/>
        <sz val="12"/>
        <color indexed="8"/>
        <rFont val="Arial"/>
        <family val="2"/>
        <charset val="238"/>
      </rPr>
      <t xml:space="preserve"> POSLOVANJA PREMA IZVORIMA FINANCIRANJA</t>
    </r>
  </si>
  <si>
    <r>
      <rPr>
        <b/>
        <sz val="10"/>
        <color theme="9" tint="-0.249977111117893"/>
        <rFont val="Arial"/>
        <family val="2"/>
        <charset val="238"/>
      </rPr>
      <t>PRIHODI</t>
    </r>
    <r>
      <rPr>
        <b/>
        <sz val="10"/>
        <color indexed="8"/>
        <rFont val="Arial"/>
        <family val="2"/>
        <charset val="238"/>
      </rPr>
      <t xml:space="preserve"> UKUPNO</t>
    </r>
  </si>
  <si>
    <t>531 Državni proračun</t>
  </si>
  <si>
    <t>541 Pomoći iz županijskog pr.</t>
  </si>
  <si>
    <t>551 Pomoći iz drugih pror.</t>
  </si>
  <si>
    <t>611 Donacije</t>
  </si>
  <si>
    <t>3 RASH. POSLOV.</t>
  </si>
  <si>
    <t>4 RASH. NEFIN. IM.</t>
  </si>
  <si>
    <t>Dugotrajna imovina</t>
  </si>
  <si>
    <t>Manjak/višak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</si>
</sst>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5" borderId="0" applyNumberFormat="0" applyBorder="0" applyAlignment="0" applyProtection="0"/>
  </cellStyleXfs>
  <cellXfs count="21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4" fontId="23" fillId="0" borderId="7" xfId="1" applyNumberFormat="1" applyFont="1" applyFill="1" applyBorder="1" applyAlignment="1">
      <alignment horizontal="right"/>
    </xf>
    <xf numFmtId="4" fontId="20" fillId="0" borderId="0" xfId="0" applyNumberFormat="1" applyFont="1" applyBorder="1"/>
    <xf numFmtId="0" fontId="20" fillId="0" borderId="0" xfId="0" applyFont="1"/>
    <xf numFmtId="4" fontId="20" fillId="0" borderId="10" xfId="0" applyNumberFormat="1" applyFont="1" applyBorder="1"/>
    <xf numFmtId="4" fontId="20" fillId="0" borderId="0" xfId="0" applyNumberFormat="1" applyFont="1" applyFill="1" applyAlignment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4" fillId="4" borderId="4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4" fontId="24" fillId="4" borderId="6" xfId="0" applyNumberFormat="1" applyFont="1" applyFill="1" applyBorder="1" applyAlignment="1" applyProtection="1">
      <alignment horizontal="center" vertical="center" wrapText="1"/>
    </xf>
    <xf numFmtId="0" fontId="24" fillId="4" borderId="3" xfId="0" applyNumberFormat="1" applyFont="1" applyFill="1" applyBorder="1" applyAlignment="1" applyProtection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 wrapText="1"/>
    </xf>
    <xf numFmtId="0" fontId="24" fillId="3" borderId="4" xfId="0" applyNumberFormat="1" applyFont="1" applyFill="1" applyBorder="1" applyAlignment="1" applyProtection="1">
      <alignment horizontal="left" vertical="center" wrapText="1"/>
    </xf>
    <xf numFmtId="4" fontId="27" fillId="3" borderId="1" xfId="0" applyNumberFormat="1" applyFont="1" applyFill="1" applyBorder="1"/>
    <xf numFmtId="4" fontId="24" fillId="3" borderId="7" xfId="0" applyNumberFormat="1" applyFont="1" applyFill="1" applyBorder="1" applyAlignment="1">
      <alignment horizontal="right"/>
    </xf>
    <xf numFmtId="4" fontId="24" fillId="3" borderId="4" xfId="0" applyNumberFormat="1" applyFont="1" applyFill="1" applyBorder="1" applyAlignment="1" applyProtection="1">
      <alignment horizontal="right" wrapText="1"/>
    </xf>
    <xf numFmtId="4" fontId="24" fillId="3" borderId="3" xfId="0" applyNumberFormat="1" applyFont="1" applyFill="1" applyBorder="1" applyAlignment="1"/>
    <xf numFmtId="0" fontId="24" fillId="3" borderId="2" xfId="0" applyNumberFormat="1" applyFont="1" applyFill="1" applyBorder="1" applyAlignment="1" applyProtection="1">
      <alignment horizontal="left" vertical="center" wrapText="1"/>
    </xf>
    <xf numFmtId="4" fontId="24" fillId="3" borderId="8" xfId="0" applyNumberFormat="1" applyFont="1" applyFill="1" applyBorder="1" applyAlignment="1">
      <alignment horizontal="right"/>
    </xf>
    <xf numFmtId="0" fontId="29" fillId="0" borderId="0" xfId="0" applyFont="1" applyFill="1"/>
    <xf numFmtId="4" fontId="29" fillId="0" borderId="1" xfId="0" applyNumberFormat="1" applyFont="1" applyFill="1" applyBorder="1"/>
    <xf numFmtId="4" fontId="28" fillId="2" borderId="7" xfId="0" applyNumberFormat="1" applyFont="1" applyFill="1" applyBorder="1" applyAlignment="1">
      <alignment horizontal="right"/>
    </xf>
    <xf numFmtId="4" fontId="28" fillId="0" borderId="4" xfId="0" applyNumberFormat="1" applyFont="1" applyFill="1" applyBorder="1" applyAlignment="1" applyProtection="1">
      <alignment horizontal="right" wrapText="1"/>
    </xf>
    <xf numFmtId="4" fontId="28" fillId="2" borderId="3" xfId="0" applyNumberFormat="1" applyFont="1" applyFill="1" applyBorder="1" applyAlignment="1"/>
    <xf numFmtId="0" fontId="25" fillId="2" borderId="2" xfId="0" applyNumberFormat="1" applyFont="1" applyFill="1" applyBorder="1" applyAlignment="1" applyProtection="1">
      <alignment horizontal="left" vertical="center" wrapText="1"/>
    </xf>
    <xf numFmtId="4" fontId="30" fillId="0" borderId="1" xfId="0" applyNumberFormat="1" applyFont="1" applyFill="1" applyBorder="1"/>
    <xf numFmtId="4" fontId="25" fillId="2" borderId="7" xfId="0" applyNumberFormat="1" applyFont="1" applyFill="1" applyBorder="1" applyAlignment="1">
      <alignment horizontal="right"/>
    </xf>
    <xf numFmtId="4" fontId="25" fillId="0" borderId="4" xfId="0" applyNumberFormat="1" applyFont="1" applyFill="1" applyBorder="1" applyAlignment="1" applyProtection="1">
      <alignment horizontal="right" wrapText="1"/>
    </xf>
    <xf numFmtId="4" fontId="25" fillId="2" borderId="3" xfId="0" applyNumberFormat="1" applyFont="1" applyFill="1" applyBorder="1" applyAlignment="1"/>
    <xf numFmtId="4" fontId="23" fillId="0" borderId="1" xfId="0" applyNumberFormat="1" applyFont="1" applyBorder="1"/>
    <xf numFmtId="0" fontId="23" fillId="0" borderId="0" xfId="0" applyFont="1"/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7" fillId="3" borderId="0" xfId="0" applyFont="1" applyFill="1" applyAlignment="1">
      <alignment wrapText="1"/>
    </xf>
    <xf numFmtId="4" fontId="26" fillId="3" borderId="1" xfId="0" applyNumberFormat="1" applyFont="1" applyFill="1" applyBorder="1"/>
    <xf numFmtId="0" fontId="28" fillId="2" borderId="4" xfId="0" applyNumberFormat="1" applyFont="1" applyFill="1" applyBorder="1" applyAlignment="1" applyProtection="1">
      <alignment horizontal="left" vertical="center" wrapText="1"/>
    </xf>
    <xf numFmtId="4" fontId="31" fillId="0" borderId="1" xfId="0" applyNumberFormat="1" applyFont="1" applyBorder="1"/>
    <xf numFmtId="4" fontId="24" fillId="2" borderId="7" xfId="0" applyNumberFormat="1" applyFont="1" applyFill="1" applyBorder="1" applyAlignment="1">
      <alignment horizontal="right"/>
    </xf>
    <xf numFmtId="0" fontId="27" fillId="3" borderId="3" xfId="0" applyFont="1" applyFill="1" applyBorder="1" applyAlignment="1">
      <alignment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5" fillId="0" borderId="3" xfId="0" applyNumberFormat="1" applyFont="1" applyFill="1" applyBorder="1" applyAlignment="1" applyProtection="1">
      <alignment horizontal="left" vertical="center" wrapText="1"/>
    </xf>
    <xf numFmtId="0" fontId="24" fillId="3" borderId="3" xfId="0" applyNumberFormat="1" applyFont="1" applyFill="1" applyBorder="1" applyAlignment="1" applyProtection="1">
      <alignment horizontal="left" vertical="center" wrapText="1"/>
    </xf>
    <xf numFmtId="4" fontId="27" fillId="3" borderId="0" xfId="0" applyNumberFormat="1" applyFont="1" applyFill="1"/>
    <xf numFmtId="0" fontId="23" fillId="0" borderId="1" xfId="0" applyFont="1" applyBorder="1"/>
    <xf numFmtId="4" fontId="30" fillId="0" borderId="9" xfId="0" applyNumberFormat="1" applyFont="1" applyFill="1" applyBorder="1"/>
    <xf numFmtId="4" fontId="25" fillId="0" borderId="11" xfId="0" applyNumberFormat="1" applyFont="1" applyFill="1" applyBorder="1" applyAlignment="1" applyProtection="1">
      <alignment horizontal="right" wrapText="1"/>
    </xf>
    <xf numFmtId="4" fontId="23" fillId="0" borderId="0" xfId="0" applyNumberFormat="1" applyFont="1" applyFill="1"/>
    <xf numFmtId="0" fontId="23" fillId="0" borderId="0" xfId="0" applyFont="1" applyFill="1"/>
    <xf numFmtId="4" fontId="27" fillId="0" borderId="0" xfId="0" applyNumberFormat="1" applyFont="1" applyFill="1"/>
    <xf numFmtId="0" fontId="27" fillId="0" borderId="0" xfId="0" applyFont="1" applyFill="1"/>
    <xf numFmtId="0" fontId="25" fillId="2" borderId="1" xfId="0" applyNumberFormat="1" applyFont="1" applyFill="1" applyBorder="1" applyAlignment="1" applyProtection="1">
      <alignment horizontal="left" vertical="center" wrapText="1" indent="1"/>
    </xf>
    <xf numFmtId="0" fontId="25" fillId="2" borderId="2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4" fontId="24" fillId="4" borderId="4" xfId="0" applyNumberFormat="1" applyFont="1" applyFill="1" applyBorder="1" applyAlignment="1" applyProtection="1">
      <alignment horizontal="right" wrapText="1"/>
    </xf>
    <xf numFmtId="4" fontId="24" fillId="4" borderId="7" xfId="0" applyNumberFormat="1" applyFont="1" applyFill="1" applyBorder="1" applyAlignment="1" applyProtection="1">
      <alignment horizontal="right" wrapText="1"/>
    </xf>
    <xf numFmtId="4" fontId="26" fillId="4" borderId="0" xfId="0" applyNumberFormat="1" applyFont="1" applyFill="1" applyAlignment="1">
      <alignment horizontal="right"/>
    </xf>
    <xf numFmtId="4" fontId="24" fillId="3" borderId="11" xfId="0" applyNumberFormat="1" applyFont="1" applyFill="1" applyBorder="1" applyAlignment="1" applyProtection="1">
      <alignment horizontal="right" wrapText="1"/>
    </xf>
    <xf numFmtId="4" fontId="24" fillId="3" borderId="12" xfId="0" applyNumberFormat="1" applyFont="1" applyFill="1" applyBorder="1" applyAlignment="1" applyProtection="1">
      <alignment horizontal="right" wrapText="1"/>
    </xf>
    <xf numFmtId="4" fontId="25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24" fillId="4" borderId="3" xfId="0" applyNumberFormat="1" applyFont="1" applyFill="1" applyBorder="1" applyAlignment="1" applyProtection="1">
      <alignment horizontal="right" wrapText="1"/>
    </xf>
    <xf numFmtId="0" fontId="0" fillId="0" borderId="3" xfId="0" applyBorder="1"/>
    <xf numFmtId="4" fontId="25" fillId="0" borderId="3" xfId="0" applyNumberFormat="1" applyFont="1" applyFill="1" applyBorder="1" applyAlignment="1" applyProtection="1">
      <alignment horizontal="right" vertical="center" wrapText="1"/>
    </xf>
    <xf numFmtId="4" fontId="20" fillId="0" borderId="0" xfId="0" applyNumberFormat="1" applyFont="1" applyFill="1" applyAlignment="1">
      <alignment horizontal="right" vertical="center"/>
    </xf>
    <xf numFmtId="4" fontId="25" fillId="2" borderId="4" xfId="0" applyNumberFormat="1" applyFont="1" applyFill="1" applyBorder="1" applyAlignment="1">
      <alignment horizontal="right" vertical="center"/>
    </xf>
    <xf numFmtId="4" fontId="20" fillId="0" borderId="3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0" xfId="0" applyFill="1" applyAlignment="1">
      <alignment horizontal="left"/>
    </xf>
    <xf numFmtId="0" fontId="3" fillId="0" borderId="4" xfId="0" applyNumberFormat="1" applyFont="1" applyFill="1" applyBorder="1" applyAlignment="1" applyProtection="1">
      <alignment horizontal="right" vertical="center" wrapText="1"/>
    </xf>
    <xf numFmtId="4" fontId="20" fillId="0" borderId="18" xfId="0" applyNumberFormat="1" applyFont="1" applyBorder="1" applyAlignment="1">
      <alignment horizontal="right" vertical="center"/>
    </xf>
    <xf numFmtId="4" fontId="25" fillId="0" borderId="18" xfId="0" applyNumberFormat="1" applyFont="1" applyFill="1" applyBorder="1" applyAlignment="1" applyProtection="1">
      <alignment horizontal="right" vertical="center" wrapText="1"/>
    </xf>
    <xf numFmtId="4" fontId="25" fillId="2" borderId="18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36" fillId="0" borderId="3" xfId="0" applyFont="1" applyBorder="1"/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>
      <alignment horizontal="right"/>
    </xf>
    <xf numFmtId="4" fontId="36" fillId="0" borderId="3" xfId="0" applyNumberFormat="1" applyFont="1" applyBorder="1" applyAlignment="1">
      <alignment horizontal="right"/>
    </xf>
    <xf numFmtId="0" fontId="37" fillId="0" borderId="3" xfId="0" applyFont="1" applyBorder="1" applyAlignment="1">
      <alignment horizontal="lef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5" fillId="2" borderId="3" xfId="0" applyNumberFormat="1" applyFont="1" applyFill="1" applyBorder="1" applyAlignment="1" applyProtection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24" fillId="3" borderId="3" xfId="0" applyNumberFormat="1" applyFont="1" applyFill="1" applyBorder="1" applyAlignment="1" applyProtection="1">
      <alignment horizontal="left" vertical="center" wrapText="1" indent="1"/>
    </xf>
    <xf numFmtId="0" fontId="21" fillId="3" borderId="3" xfId="0" applyFont="1" applyFill="1" applyBorder="1" applyAlignment="1">
      <alignment horizontal="left" vertical="center" wrapText="1" indent="1"/>
    </xf>
    <xf numFmtId="0" fontId="28" fillId="2" borderId="3" xfId="0" applyNumberFormat="1" applyFont="1" applyFill="1" applyBorder="1" applyAlignment="1" applyProtection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25" fillId="2" borderId="1" xfId="0" applyNumberFormat="1" applyFont="1" applyFill="1" applyBorder="1" applyAlignment="1" applyProtection="1">
      <alignment horizontal="left" vertical="center" wrapText="1" indent="1"/>
    </xf>
    <xf numFmtId="0" fontId="25" fillId="2" borderId="2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28" fillId="2" borderId="1" xfId="0" applyNumberFormat="1" applyFont="1" applyFill="1" applyBorder="1" applyAlignment="1" applyProtection="1">
      <alignment horizontal="left" vertical="center" wrapText="1" indent="1"/>
    </xf>
    <xf numFmtId="0" fontId="28" fillId="2" borderId="2" xfId="0" applyNumberFormat="1" applyFont="1" applyFill="1" applyBorder="1" applyAlignment="1" applyProtection="1">
      <alignment horizontal="left" vertical="center" wrapText="1" indent="1"/>
    </xf>
    <xf numFmtId="0" fontId="28" fillId="2" borderId="4" xfId="0" applyNumberFormat="1" applyFont="1" applyFill="1" applyBorder="1" applyAlignment="1" applyProtection="1">
      <alignment horizontal="left" vertical="center" wrapText="1" indent="1"/>
    </xf>
    <xf numFmtId="0" fontId="24" fillId="3" borderId="1" xfId="0" applyNumberFormat="1" applyFont="1" applyFill="1" applyBorder="1" applyAlignment="1" applyProtection="1">
      <alignment horizontal="left" vertical="center" wrapText="1" indent="1"/>
    </xf>
    <xf numFmtId="0" fontId="24" fillId="3" borderId="2" xfId="0" applyNumberFormat="1" applyFont="1" applyFill="1" applyBorder="1" applyAlignment="1" applyProtection="1">
      <alignment horizontal="left" vertical="center" wrapText="1" indent="1"/>
    </xf>
    <xf numFmtId="0" fontId="24" fillId="3" borderId="4" xfId="0" applyNumberFormat="1" applyFont="1" applyFill="1" applyBorder="1" applyAlignment="1" applyProtection="1">
      <alignment horizontal="left" vertical="center" wrapText="1" indent="1"/>
    </xf>
    <xf numFmtId="0" fontId="27" fillId="3" borderId="1" xfId="0" applyNumberFormat="1" applyFont="1" applyFill="1" applyBorder="1" applyAlignment="1" applyProtection="1">
      <alignment horizontal="left" vertical="center" wrapText="1" inden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0" fontId="24" fillId="3" borderId="2" xfId="0" applyNumberFormat="1" applyFont="1" applyFill="1" applyBorder="1" applyAlignment="1" applyProtection="1">
      <alignment horizontal="left" vertical="center" wrapText="1"/>
    </xf>
    <xf numFmtId="0" fontId="24" fillId="3" borderId="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 wrapText="1"/>
    </xf>
    <xf numFmtId="0" fontId="24" fillId="4" borderId="4" xfId="0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13" workbookViewId="0">
      <selection activeCell="I37" sqref="I3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52" t="s">
        <v>36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52" t="s">
        <v>22</v>
      </c>
      <c r="B3" s="152"/>
      <c r="C3" s="152"/>
      <c r="D3" s="152"/>
      <c r="E3" s="152"/>
      <c r="F3" s="152"/>
      <c r="G3" s="152"/>
      <c r="H3" s="152"/>
      <c r="I3" s="153"/>
      <c r="J3" s="153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52" t="s">
        <v>28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41</v>
      </c>
    </row>
    <row r="7" spans="1:10" ht="25.5" x14ac:dyDescent="0.25">
      <c r="A7" s="28"/>
      <c r="B7" s="29"/>
      <c r="C7" s="29"/>
      <c r="D7" s="30"/>
      <c r="E7" s="31"/>
      <c r="F7" s="3"/>
      <c r="G7" s="3" t="s">
        <v>40</v>
      </c>
      <c r="H7" s="3" t="s">
        <v>49</v>
      </c>
      <c r="I7" s="3" t="s">
        <v>50</v>
      </c>
      <c r="J7" s="3" t="s">
        <v>51</v>
      </c>
    </row>
    <row r="8" spans="1:10" x14ac:dyDescent="0.25">
      <c r="A8" s="155" t="s">
        <v>0</v>
      </c>
      <c r="B8" s="156"/>
      <c r="C8" s="156"/>
      <c r="D8" s="156"/>
      <c r="E8" s="157"/>
      <c r="F8" s="32"/>
      <c r="G8" s="32">
        <v>1304127</v>
      </c>
      <c r="H8" s="32">
        <v>1681133</v>
      </c>
      <c r="I8" s="32">
        <v>1845619</v>
      </c>
      <c r="J8" s="32">
        <v>1845619</v>
      </c>
    </row>
    <row r="9" spans="1:10" x14ac:dyDescent="0.25">
      <c r="A9" s="158" t="s">
        <v>43</v>
      </c>
      <c r="B9" s="159"/>
      <c r="C9" s="159"/>
      <c r="D9" s="159"/>
      <c r="E9" s="151"/>
      <c r="F9" s="33"/>
      <c r="G9" s="33">
        <v>1304127</v>
      </c>
      <c r="H9" s="33">
        <v>1671133</v>
      </c>
      <c r="I9" s="33">
        <v>1834619</v>
      </c>
      <c r="J9" s="33">
        <v>1834619</v>
      </c>
    </row>
    <row r="10" spans="1:10" x14ac:dyDescent="0.25">
      <c r="A10" s="160" t="s">
        <v>44</v>
      </c>
      <c r="B10" s="151"/>
      <c r="C10" s="151"/>
      <c r="D10" s="151"/>
      <c r="E10" s="151"/>
      <c r="F10" s="33"/>
      <c r="G10" s="33">
        <v>0</v>
      </c>
      <c r="H10" s="33">
        <v>0</v>
      </c>
      <c r="I10" s="33">
        <v>0</v>
      </c>
      <c r="J10" s="33">
        <v>0</v>
      </c>
    </row>
    <row r="11" spans="1:10" x14ac:dyDescent="0.25">
      <c r="A11" s="36" t="s">
        <v>1</v>
      </c>
      <c r="B11" s="44"/>
      <c r="C11" s="44"/>
      <c r="D11" s="44"/>
      <c r="E11" s="44"/>
      <c r="F11" s="32"/>
      <c r="G11" s="32">
        <v>1304127</v>
      </c>
      <c r="H11" s="32">
        <f t="shared" ref="H11:J11" si="0">H12+H13</f>
        <v>1681133</v>
      </c>
      <c r="I11" s="32">
        <f t="shared" si="0"/>
        <v>1845619</v>
      </c>
      <c r="J11" s="32">
        <f t="shared" si="0"/>
        <v>1845619</v>
      </c>
    </row>
    <row r="12" spans="1:10" x14ac:dyDescent="0.25">
      <c r="A12" s="161" t="s">
        <v>45</v>
      </c>
      <c r="B12" s="159"/>
      <c r="C12" s="159"/>
      <c r="D12" s="159"/>
      <c r="E12" s="159"/>
      <c r="F12" s="33"/>
      <c r="G12" s="33">
        <v>1290797</v>
      </c>
      <c r="H12" s="33">
        <v>1668213</v>
      </c>
      <c r="I12" s="33">
        <v>1836467</v>
      </c>
      <c r="J12" s="45">
        <v>1836467</v>
      </c>
    </row>
    <row r="13" spans="1:10" x14ac:dyDescent="0.25">
      <c r="A13" s="150" t="s">
        <v>46</v>
      </c>
      <c r="B13" s="151"/>
      <c r="C13" s="151"/>
      <c r="D13" s="151"/>
      <c r="E13" s="151"/>
      <c r="F13" s="46"/>
      <c r="G13" s="46">
        <v>13330</v>
      </c>
      <c r="H13" s="46">
        <v>12920</v>
      </c>
      <c r="I13" s="46">
        <v>9152</v>
      </c>
      <c r="J13" s="45">
        <v>9152</v>
      </c>
    </row>
    <row r="14" spans="1:10" x14ac:dyDescent="0.25">
      <c r="A14" s="162" t="s">
        <v>66</v>
      </c>
      <c r="B14" s="156"/>
      <c r="C14" s="156"/>
      <c r="D14" s="156"/>
      <c r="E14" s="156"/>
      <c r="F14" s="32"/>
      <c r="G14" s="32">
        <v>-0.23999999999068677</v>
      </c>
      <c r="H14" s="32">
        <f t="shared" ref="H14:J14" si="1">H8-H11</f>
        <v>0</v>
      </c>
      <c r="I14" s="32">
        <f t="shared" si="1"/>
        <v>0</v>
      </c>
      <c r="J14" s="32">
        <f t="shared" si="1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52" t="s">
        <v>29</v>
      </c>
      <c r="B16" s="154"/>
      <c r="C16" s="154"/>
      <c r="D16" s="154"/>
      <c r="E16" s="154"/>
      <c r="F16" s="154"/>
      <c r="G16" s="154"/>
      <c r="H16" s="154"/>
      <c r="I16" s="154"/>
      <c r="J16" s="154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/>
      <c r="G18" s="3" t="s">
        <v>40</v>
      </c>
      <c r="H18" s="3" t="s">
        <v>49</v>
      </c>
      <c r="I18" s="3" t="s">
        <v>50</v>
      </c>
      <c r="J18" s="3" t="s">
        <v>51</v>
      </c>
    </row>
    <row r="19" spans="1:10" x14ac:dyDescent="0.25">
      <c r="A19" s="150" t="s">
        <v>47</v>
      </c>
      <c r="B19" s="151"/>
      <c r="C19" s="151"/>
      <c r="D19" s="151"/>
      <c r="E19" s="151"/>
      <c r="F19" s="46"/>
      <c r="G19" s="46">
        <v>0</v>
      </c>
      <c r="H19" s="46">
        <v>0</v>
      </c>
      <c r="I19" s="46">
        <v>0</v>
      </c>
      <c r="J19" s="45">
        <v>0</v>
      </c>
    </row>
    <row r="20" spans="1:10" x14ac:dyDescent="0.25">
      <c r="A20" s="150" t="s">
        <v>48</v>
      </c>
      <c r="B20" s="151"/>
      <c r="C20" s="151"/>
      <c r="D20" s="151"/>
      <c r="E20" s="151"/>
      <c r="F20" s="46"/>
      <c r="G20" s="46">
        <v>0</v>
      </c>
      <c r="H20" s="46">
        <v>0</v>
      </c>
      <c r="I20" s="46">
        <v>0</v>
      </c>
      <c r="J20" s="45">
        <v>0</v>
      </c>
    </row>
    <row r="21" spans="1:10" x14ac:dyDescent="0.25">
      <c r="A21" s="162" t="s">
        <v>2</v>
      </c>
      <c r="B21" s="156"/>
      <c r="C21" s="156"/>
      <c r="D21" s="156"/>
      <c r="E21" s="156"/>
      <c r="F21" s="32"/>
      <c r="G21" s="32">
        <f t="shared" ref="G21:J21" si="2">G19-G20</f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</row>
    <row r="22" spans="1:10" x14ac:dyDescent="0.25">
      <c r="A22" s="162" t="s">
        <v>67</v>
      </c>
      <c r="B22" s="156"/>
      <c r="C22" s="156"/>
      <c r="D22" s="156"/>
      <c r="E22" s="156"/>
      <c r="F22" s="32"/>
      <c r="G22" s="32">
        <f t="shared" ref="G22:J22" si="3">G14+G21</f>
        <v>-0.23999999999068677</v>
      </c>
      <c r="H22" s="32">
        <f t="shared" si="3"/>
        <v>0</v>
      </c>
      <c r="I22" s="32">
        <f t="shared" si="3"/>
        <v>0</v>
      </c>
      <c r="J22" s="32">
        <f t="shared" si="3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52" t="s">
        <v>68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8"/>
      <c r="B26" s="29"/>
      <c r="C26" s="29"/>
      <c r="D26" s="30"/>
      <c r="E26" s="31"/>
      <c r="F26" s="3"/>
      <c r="G26" s="3" t="s">
        <v>40</v>
      </c>
      <c r="H26" s="3" t="s">
        <v>49</v>
      </c>
      <c r="I26" s="3" t="s">
        <v>50</v>
      </c>
      <c r="J26" s="3" t="s">
        <v>51</v>
      </c>
    </row>
    <row r="27" spans="1:10" ht="15" customHeight="1" x14ac:dyDescent="0.25">
      <c r="A27" s="165" t="s">
        <v>69</v>
      </c>
      <c r="B27" s="166"/>
      <c r="C27" s="166"/>
      <c r="D27" s="166"/>
      <c r="E27" s="167"/>
      <c r="F27" s="47"/>
      <c r="G27" s="47">
        <v>0</v>
      </c>
      <c r="H27" s="47">
        <v>10000</v>
      </c>
      <c r="I27" s="47">
        <v>10000</v>
      </c>
      <c r="J27" s="48">
        <v>11000</v>
      </c>
    </row>
    <row r="28" spans="1:10" ht="15" customHeight="1" x14ac:dyDescent="0.25">
      <c r="A28" s="162" t="s">
        <v>70</v>
      </c>
      <c r="B28" s="156"/>
      <c r="C28" s="156"/>
      <c r="D28" s="156"/>
      <c r="E28" s="156"/>
      <c r="F28" s="49"/>
      <c r="G28" s="49">
        <v>10000</v>
      </c>
      <c r="H28" s="49">
        <v>10000</v>
      </c>
      <c r="I28" s="49">
        <v>11000</v>
      </c>
      <c r="J28" s="50">
        <v>0</v>
      </c>
    </row>
    <row r="29" spans="1:10" ht="45" customHeight="1" x14ac:dyDescent="0.25">
      <c r="A29" s="155" t="s">
        <v>71</v>
      </c>
      <c r="B29" s="168"/>
      <c r="C29" s="168"/>
      <c r="D29" s="168"/>
      <c r="E29" s="169"/>
      <c r="F29" s="49"/>
      <c r="G29" s="49">
        <f t="shared" ref="G29:J29" si="4">G14+G21+G27-G28</f>
        <v>-10000.239999999991</v>
      </c>
      <c r="H29" s="49">
        <f t="shared" si="4"/>
        <v>0</v>
      </c>
      <c r="I29" s="49">
        <f t="shared" si="4"/>
        <v>-1000</v>
      </c>
      <c r="J29" s="50">
        <f t="shared" si="4"/>
        <v>11000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70" t="s">
        <v>65</v>
      </c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/>
      <c r="G33" s="60" t="s">
        <v>40</v>
      </c>
      <c r="H33" s="60" t="s">
        <v>49</v>
      </c>
      <c r="I33" s="60" t="s">
        <v>50</v>
      </c>
      <c r="J33" s="60" t="s">
        <v>51</v>
      </c>
    </row>
    <row r="34" spans="1:10" x14ac:dyDescent="0.25">
      <c r="A34" s="165" t="s">
        <v>69</v>
      </c>
      <c r="B34" s="166"/>
      <c r="C34" s="166"/>
      <c r="D34" s="166"/>
      <c r="E34" s="167"/>
      <c r="F34" s="47"/>
      <c r="G34" s="47">
        <f>F37</f>
        <v>0</v>
      </c>
      <c r="H34" s="47">
        <v>10000</v>
      </c>
      <c r="I34" s="47">
        <v>10000</v>
      </c>
      <c r="J34" s="48">
        <v>11000</v>
      </c>
    </row>
    <row r="35" spans="1:10" ht="28.5" customHeight="1" x14ac:dyDescent="0.25">
      <c r="A35" s="165" t="s">
        <v>72</v>
      </c>
      <c r="B35" s="166"/>
      <c r="C35" s="166"/>
      <c r="D35" s="166"/>
      <c r="E35" s="167"/>
      <c r="F35" s="47"/>
      <c r="G35" s="47">
        <v>10000</v>
      </c>
      <c r="H35" s="47">
        <v>10000</v>
      </c>
      <c r="I35" s="47">
        <v>11000</v>
      </c>
      <c r="J35" s="48">
        <v>0</v>
      </c>
    </row>
    <row r="36" spans="1:10" x14ac:dyDescent="0.25">
      <c r="A36" s="165" t="s">
        <v>73</v>
      </c>
      <c r="B36" s="171"/>
      <c r="C36" s="171"/>
      <c r="D36" s="171"/>
      <c r="E36" s="172"/>
      <c r="F36" s="47"/>
      <c r="G36" s="47">
        <v>0</v>
      </c>
      <c r="H36" s="47">
        <v>10000</v>
      </c>
      <c r="I36" s="47">
        <v>11000</v>
      </c>
      <c r="J36" s="48">
        <v>11000</v>
      </c>
    </row>
    <row r="37" spans="1:10" ht="15" customHeight="1" x14ac:dyDescent="0.25">
      <c r="A37" s="162" t="s">
        <v>70</v>
      </c>
      <c r="B37" s="156"/>
      <c r="C37" s="156"/>
      <c r="D37" s="156"/>
      <c r="E37" s="156"/>
      <c r="F37" s="34"/>
      <c r="G37" s="34">
        <f t="shared" ref="G37:J37" si="5">G34-G35+G36</f>
        <v>-10000</v>
      </c>
      <c r="H37" s="34">
        <v>10000</v>
      </c>
      <c r="I37" s="34">
        <f t="shared" si="5"/>
        <v>10000</v>
      </c>
      <c r="J37" s="61">
        <f t="shared" si="5"/>
        <v>22000</v>
      </c>
    </row>
    <row r="38" spans="1:10" ht="17.25" customHeight="1" x14ac:dyDescent="0.25"/>
    <row r="39" spans="1:10" x14ac:dyDescent="0.25">
      <c r="A39" s="163" t="s">
        <v>42</v>
      </c>
      <c r="B39" s="164"/>
      <c r="C39" s="164"/>
      <c r="D39" s="164"/>
      <c r="E39" s="164"/>
      <c r="F39" s="164"/>
      <c r="G39" s="164"/>
      <c r="H39" s="164"/>
      <c r="I39" s="164"/>
      <c r="J39" s="164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topLeftCell="A4" workbookViewId="0">
      <selection activeCell="H202" sqref="H202"/>
    </sheetView>
  </sheetViews>
  <sheetFormatPr defaultRowHeight="15" x14ac:dyDescent="0.25"/>
  <cols>
    <col min="1" max="1" width="18.5703125" customWidth="1"/>
    <col min="2" max="2" width="8.42578125" bestFit="1" customWidth="1"/>
    <col min="3" max="8" width="25.28515625" customWidth="1"/>
    <col min="11" max="11" width="19.5703125" customWidth="1"/>
    <col min="13" max="13" width="36.7109375" customWidth="1"/>
  </cols>
  <sheetData>
    <row r="1" spans="1:8" ht="42" customHeight="1" x14ac:dyDescent="0.25">
      <c r="A1" s="152" t="s">
        <v>36</v>
      </c>
      <c r="B1" s="152"/>
      <c r="C1" s="152"/>
      <c r="D1" s="152"/>
      <c r="E1" s="152"/>
      <c r="F1" s="152"/>
      <c r="G1" s="152"/>
      <c r="H1" s="15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52" t="s">
        <v>22</v>
      </c>
      <c r="B3" s="152"/>
      <c r="C3" s="152"/>
      <c r="D3" s="152"/>
      <c r="E3" s="152"/>
      <c r="F3" s="152"/>
      <c r="G3" s="152"/>
      <c r="H3" s="15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52" t="s">
        <v>4</v>
      </c>
      <c r="B5" s="152"/>
      <c r="C5" s="152"/>
      <c r="D5" s="152"/>
      <c r="E5" s="152"/>
      <c r="F5" s="152"/>
      <c r="G5" s="152"/>
      <c r="H5" s="152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52" t="s">
        <v>52</v>
      </c>
      <c r="B7" s="152"/>
      <c r="C7" s="152"/>
      <c r="D7" s="152"/>
      <c r="E7" s="152"/>
      <c r="F7" s="152"/>
      <c r="G7" s="152"/>
      <c r="H7" s="152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/>
      <c r="E9" s="21" t="s">
        <v>40</v>
      </c>
      <c r="F9" s="21" t="s">
        <v>37</v>
      </c>
      <c r="G9" s="21" t="s">
        <v>30</v>
      </c>
      <c r="H9" s="21" t="s">
        <v>38</v>
      </c>
    </row>
    <row r="10" spans="1:8" x14ac:dyDescent="0.25">
      <c r="A10" s="38"/>
      <c r="B10" s="39"/>
      <c r="C10" s="140" t="s">
        <v>0</v>
      </c>
      <c r="D10" s="146"/>
      <c r="E10" s="125">
        <v>1304127</v>
      </c>
      <c r="F10" s="143">
        <v>1681133</v>
      </c>
      <c r="G10" s="143">
        <v>1845619</v>
      </c>
      <c r="H10" s="143">
        <v>1845619</v>
      </c>
    </row>
    <row r="11" spans="1:8" ht="15.75" customHeight="1" x14ac:dyDescent="0.25">
      <c r="A11" s="11">
        <v>6</v>
      </c>
      <c r="B11" s="11"/>
      <c r="C11" s="19" t="s">
        <v>7</v>
      </c>
      <c r="D11" s="147"/>
      <c r="E11" s="125">
        <v>1304127</v>
      </c>
      <c r="F11" s="125">
        <v>1671133</v>
      </c>
      <c r="G11" s="125">
        <f>G12+G13+G14+G15+G16</f>
        <v>1834619</v>
      </c>
      <c r="H11" s="125">
        <f>H12+H13+H14+H15+H16</f>
        <v>1834619</v>
      </c>
    </row>
    <row r="12" spans="1:8" ht="38.25" x14ac:dyDescent="0.25">
      <c r="A12" s="11"/>
      <c r="B12" s="16">
        <v>63</v>
      </c>
      <c r="C12" s="19" t="s">
        <v>32</v>
      </c>
      <c r="D12" s="147"/>
      <c r="E12" s="125">
        <v>1049685</v>
      </c>
      <c r="F12" s="125">
        <v>1348985</v>
      </c>
      <c r="G12" s="125">
        <v>1483885</v>
      </c>
      <c r="H12" s="125">
        <v>1483885</v>
      </c>
    </row>
    <row r="13" spans="1:8" x14ac:dyDescent="0.25">
      <c r="A13" s="12"/>
      <c r="B13" s="12">
        <v>64</v>
      </c>
      <c r="C13" s="13"/>
      <c r="D13" s="147"/>
      <c r="E13" s="125">
        <v>10</v>
      </c>
      <c r="F13" s="125">
        <v>10</v>
      </c>
      <c r="G13" s="125">
        <v>11</v>
      </c>
      <c r="H13" s="125">
        <v>11</v>
      </c>
    </row>
    <row r="14" spans="1:8" x14ac:dyDescent="0.25">
      <c r="A14" s="12"/>
      <c r="B14" s="12">
        <v>65</v>
      </c>
      <c r="C14" s="13"/>
      <c r="D14" s="147"/>
      <c r="E14" s="125">
        <v>76703</v>
      </c>
      <c r="F14" s="125">
        <v>61390</v>
      </c>
      <c r="G14" s="125">
        <v>67529</v>
      </c>
      <c r="H14" s="125">
        <v>67529</v>
      </c>
    </row>
    <row r="15" spans="1:8" x14ac:dyDescent="0.25">
      <c r="A15" s="12"/>
      <c r="B15" s="12">
        <v>66</v>
      </c>
      <c r="C15" s="13"/>
      <c r="D15" s="147"/>
      <c r="E15" s="125">
        <v>1660</v>
      </c>
      <c r="F15" s="125">
        <v>645</v>
      </c>
      <c r="G15" s="125">
        <v>710</v>
      </c>
      <c r="H15" s="125">
        <v>710</v>
      </c>
    </row>
    <row r="16" spans="1:8" ht="38.25" x14ac:dyDescent="0.25">
      <c r="A16" s="12"/>
      <c r="B16" s="12">
        <v>67</v>
      </c>
      <c r="C16" s="19" t="s">
        <v>33</v>
      </c>
      <c r="D16" s="147"/>
      <c r="E16" s="125">
        <v>176069</v>
      </c>
      <c r="F16" s="125">
        <v>260103</v>
      </c>
      <c r="G16" s="125">
        <v>282484</v>
      </c>
      <c r="H16" s="125">
        <v>282484</v>
      </c>
    </row>
    <row r="17" spans="1:8" ht="25.5" x14ac:dyDescent="0.25">
      <c r="A17" s="14">
        <v>7</v>
      </c>
      <c r="B17" s="15"/>
      <c r="C17" s="142" t="s">
        <v>8</v>
      </c>
      <c r="D17" s="147"/>
      <c r="E17" s="125">
        <v>0</v>
      </c>
      <c r="F17" s="125">
        <v>0</v>
      </c>
      <c r="G17" s="125">
        <v>0</v>
      </c>
      <c r="H17" s="125">
        <v>0</v>
      </c>
    </row>
    <row r="18" spans="1:8" ht="38.25" x14ac:dyDescent="0.25">
      <c r="A18" s="16"/>
      <c r="B18" s="16">
        <v>72</v>
      </c>
      <c r="C18" s="142" t="s">
        <v>31</v>
      </c>
      <c r="D18" s="147"/>
      <c r="E18" s="125">
        <v>0</v>
      </c>
      <c r="F18" s="125">
        <v>0</v>
      </c>
      <c r="G18" s="125">
        <v>0</v>
      </c>
      <c r="H18" s="125">
        <v>0</v>
      </c>
    </row>
    <row r="19" spans="1:8" x14ac:dyDescent="0.25">
      <c r="A19" s="149">
        <v>9</v>
      </c>
      <c r="B19" s="145"/>
      <c r="C19" s="145" t="s">
        <v>208</v>
      </c>
      <c r="D19" s="148"/>
      <c r="E19" s="148">
        <v>0</v>
      </c>
      <c r="F19" s="148">
        <v>10000</v>
      </c>
      <c r="G19" s="148">
        <v>11000</v>
      </c>
      <c r="H19" s="148">
        <v>11000</v>
      </c>
    </row>
    <row r="20" spans="1:8" x14ac:dyDescent="0.25">
      <c r="E20" s="133"/>
    </row>
    <row r="21" spans="1:8" ht="15.75" x14ac:dyDescent="0.25">
      <c r="A21" s="152" t="s">
        <v>53</v>
      </c>
      <c r="B21" s="173"/>
      <c r="C21" s="173"/>
      <c r="D21" s="173"/>
      <c r="E21" s="173"/>
      <c r="F21" s="173"/>
      <c r="G21" s="173"/>
      <c r="H21" s="173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/>
      <c r="E23" s="21" t="s">
        <v>40</v>
      </c>
      <c r="F23" s="21" t="s">
        <v>37</v>
      </c>
      <c r="G23" s="21" t="s">
        <v>30</v>
      </c>
      <c r="H23" s="21" t="s">
        <v>38</v>
      </c>
    </row>
    <row r="24" spans="1:8" x14ac:dyDescent="0.25">
      <c r="A24" s="38"/>
      <c r="B24" s="139"/>
      <c r="C24" s="140" t="s">
        <v>1</v>
      </c>
      <c r="D24" s="139"/>
      <c r="E24" s="143">
        <v>1304127</v>
      </c>
      <c r="F24" s="143">
        <v>1681133</v>
      </c>
      <c r="G24" s="143">
        <v>1845619</v>
      </c>
      <c r="H24" s="143">
        <v>1845619</v>
      </c>
    </row>
    <row r="25" spans="1:8" ht="15.75" customHeight="1" x14ac:dyDescent="0.25">
      <c r="A25" s="11" t="s">
        <v>205</v>
      </c>
      <c r="B25" s="16">
        <v>31</v>
      </c>
      <c r="C25" s="19" t="s">
        <v>11</v>
      </c>
      <c r="D25" s="8"/>
      <c r="E25" s="9">
        <v>1143112</v>
      </c>
      <c r="F25" s="9">
        <v>1389491</v>
      </c>
      <c r="G25" s="9">
        <v>1590196</v>
      </c>
      <c r="H25" s="9">
        <v>1590196</v>
      </c>
    </row>
    <row r="26" spans="1:8" x14ac:dyDescent="0.25">
      <c r="A26" s="12"/>
      <c r="B26" s="12">
        <v>32</v>
      </c>
      <c r="C26" s="13" t="s">
        <v>25</v>
      </c>
      <c r="D26" s="8"/>
      <c r="E26" s="9">
        <v>146905</v>
      </c>
      <c r="F26" s="9">
        <v>277402</v>
      </c>
      <c r="G26" s="9">
        <v>244818.5</v>
      </c>
      <c r="H26" s="9">
        <v>244818.5</v>
      </c>
    </row>
    <row r="27" spans="1:8" x14ac:dyDescent="0.25">
      <c r="A27" s="12"/>
      <c r="B27" s="12">
        <v>34</v>
      </c>
      <c r="C27" s="13" t="s">
        <v>74</v>
      </c>
      <c r="D27" s="8"/>
      <c r="E27" s="9">
        <v>780</v>
      </c>
      <c r="F27" s="9">
        <v>1320</v>
      </c>
      <c r="G27" s="9">
        <v>1452.0000000000002</v>
      </c>
      <c r="H27" s="9">
        <v>1452.0000000000002</v>
      </c>
    </row>
    <row r="28" spans="1:8" x14ac:dyDescent="0.25">
      <c r="A28" s="14" t="s">
        <v>206</v>
      </c>
      <c r="B28" s="141">
        <v>42</v>
      </c>
      <c r="C28" s="142" t="s">
        <v>207</v>
      </c>
      <c r="D28" s="8"/>
      <c r="E28" s="9">
        <v>13330</v>
      </c>
      <c r="F28" s="9">
        <v>12920</v>
      </c>
      <c r="G28" s="9">
        <v>9152.0000000000018</v>
      </c>
      <c r="H28" s="9">
        <v>9152.0000000000018</v>
      </c>
    </row>
    <row r="29" spans="1:8" x14ac:dyDescent="0.25">
      <c r="E29" s="144"/>
      <c r="F29" s="144"/>
      <c r="G29" s="144"/>
      <c r="H29" s="144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topLeftCell="A7" workbookViewId="0">
      <selection activeCell="H202" sqref="H202"/>
    </sheetView>
  </sheetViews>
  <sheetFormatPr defaultRowHeight="15" x14ac:dyDescent="0.25"/>
  <cols>
    <col min="1" max="1" width="26.5703125" customWidth="1"/>
    <col min="2" max="6" width="25.28515625" customWidth="1"/>
  </cols>
  <sheetData>
    <row r="1" spans="1:6" ht="42" customHeight="1" x14ac:dyDescent="0.25">
      <c r="A1" s="152" t="s">
        <v>36</v>
      </c>
      <c r="B1" s="152"/>
      <c r="C1" s="152"/>
      <c r="D1" s="152"/>
      <c r="E1" s="152"/>
      <c r="F1" s="152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52" t="s">
        <v>22</v>
      </c>
      <c r="B3" s="152"/>
      <c r="C3" s="152"/>
      <c r="D3" s="152"/>
      <c r="E3" s="152"/>
      <c r="F3" s="152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52" t="s">
        <v>4</v>
      </c>
      <c r="B5" s="152"/>
      <c r="C5" s="152"/>
      <c r="D5" s="152"/>
      <c r="E5" s="152"/>
      <c r="F5" s="152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52" t="s">
        <v>198</v>
      </c>
      <c r="B7" s="152"/>
      <c r="C7" s="152"/>
      <c r="D7" s="152"/>
      <c r="E7" s="152"/>
      <c r="F7" s="152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54</v>
      </c>
      <c r="B9" s="20"/>
      <c r="C9" s="21" t="s">
        <v>40</v>
      </c>
      <c r="D9" s="21" t="s">
        <v>37</v>
      </c>
      <c r="E9" s="21" t="s">
        <v>30</v>
      </c>
      <c r="F9" s="21" t="s">
        <v>38</v>
      </c>
    </row>
    <row r="10" spans="1:6" x14ac:dyDescent="0.25">
      <c r="A10" s="40" t="s">
        <v>197</v>
      </c>
      <c r="B10" s="39"/>
      <c r="C10" s="129">
        <v>1324796</v>
      </c>
      <c r="D10" s="129">
        <v>1681133</v>
      </c>
      <c r="E10" s="129">
        <v>1845619</v>
      </c>
      <c r="F10" s="129">
        <v>1845619</v>
      </c>
    </row>
    <row r="11" spans="1:6" x14ac:dyDescent="0.25">
      <c r="A11" s="13" t="s">
        <v>192</v>
      </c>
      <c r="B11" s="9"/>
      <c r="C11" s="132">
        <v>99187</v>
      </c>
      <c r="D11" s="130">
        <v>184103</v>
      </c>
      <c r="E11" s="129">
        <v>198884</v>
      </c>
      <c r="F11" s="129">
        <v>198884</v>
      </c>
    </row>
    <row r="12" spans="1:6" x14ac:dyDescent="0.25">
      <c r="A12" s="13" t="s">
        <v>193</v>
      </c>
      <c r="B12" s="9"/>
      <c r="C12" s="132">
        <v>76882</v>
      </c>
      <c r="D12" s="131">
        <v>76000</v>
      </c>
      <c r="E12" s="129">
        <v>83600</v>
      </c>
      <c r="F12" s="129">
        <v>83600</v>
      </c>
    </row>
    <row r="13" spans="1:6" x14ac:dyDescent="0.25">
      <c r="A13" s="13" t="s">
        <v>194</v>
      </c>
      <c r="B13" s="128"/>
      <c r="C13" s="132">
        <v>1360</v>
      </c>
      <c r="D13" s="131">
        <v>450</v>
      </c>
      <c r="E13" s="129">
        <v>495</v>
      </c>
      <c r="F13" s="129">
        <v>495</v>
      </c>
    </row>
    <row r="14" spans="1:6" x14ac:dyDescent="0.25">
      <c r="A14" s="13" t="s">
        <v>195</v>
      </c>
      <c r="B14" s="128"/>
      <c r="C14" s="132">
        <v>66062</v>
      </c>
      <c r="D14" s="131">
        <v>61495</v>
      </c>
      <c r="E14" s="129">
        <v>67645</v>
      </c>
      <c r="F14" s="129">
        <v>67645</v>
      </c>
    </row>
    <row r="15" spans="1:6" x14ac:dyDescent="0.25">
      <c r="A15" s="13" t="s">
        <v>196</v>
      </c>
      <c r="B15" s="128"/>
      <c r="C15" s="132">
        <v>11320</v>
      </c>
      <c r="D15" s="131">
        <v>21170</v>
      </c>
      <c r="E15" s="129">
        <v>23287.000000000004</v>
      </c>
      <c r="F15" s="129">
        <v>23287.000000000004</v>
      </c>
    </row>
    <row r="16" spans="1:6" x14ac:dyDescent="0.25">
      <c r="A16" s="13" t="s">
        <v>201</v>
      </c>
      <c r="B16" s="128"/>
      <c r="C16" s="132">
        <v>1069685</v>
      </c>
      <c r="D16" s="131">
        <v>1335495</v>
      </c>
      <c r="E16" s="129">
        <v>1469046</v>
      </c>
      <c r="F16" s="129">
        <v>1469046</v>
      </c>
    </row>
    <row r="17" spans="1:6" x14ac:dyDescent="0.25">
      <c r="A17" s="13" t="s">
        <v>202</v>
      </c>
      <c r="B17" s="128"/>
      <c r="C17" s="132">
        <v>0</v>
      </c>
      <c r="D17" s="131">
        <v>2100</v>
      </c>
      <c r="E17" s="129">
        <v>2310</v>
      </c>
      <c r="F17" s="129">
        <v>2310</v>
      </c>
    </row>
    <row r="18" spans="1:6" x14ac:dyDescent="0.25">
      <c r="A18" s="19" t="s">
        <v>203</v>
      </c>
      <c r="B18" s="128"/>
      <c r="C18" s="132">
        <v>0</v>
      </c>
      <c r="D18" s="131">
        <v>120</v>
      </c>
      <c r="E18" s="129">
        <v>132</v>
      </c>
      <c r="F18" s="129">
        <v>132</v>
      </c>
    </row>
    <row r="19" spans="1:6" x14ac:dyDescent="0.25">
      <c r="A19" s="18" t="s">
        <v>204</v>
      </c>
      <c r="B19" s="128"/>
      <c r="C19" s="132">
        <v>300</v>
      </c>
      <c r="D19" s="131">
        <v>200</v>
      </c>
      <c r="E19" s="129">
        <v>220.00000000000003</v>
      </c>
      <c r="F19" s="129">
        <v>220.00000000000003</v>
      </c>
    </row>
    <row r="20" spans="1:6" x14ac:dyDescent="0.25">
      <c r="C20" s="133"/>
      <c r="D20" s="133"/>
      <c r="E20" s="133"/>
      <c r="F20" s="133"/>
    </row>
    <row r="22" spans="1:6" ht="15.75" customHeight="1" x14ac:dyDescent="0.25">
      <c r="A22" s="152" t="s">
        <v>199</v>
      </c>
      <c r="B22" s="152"/>
      <c r="C22" s="152"/>
      <c r="D22" s="152"/>
      <c r="E22" s="152"/>
      <c r="F22" s="152"/>
    </row>
    <row r="23" spans="1:6" ht="18" x14ac:dyDescent="0.25">
      <c r="A23" s="25"/>
      <c r="B23" s="25"/>
      <c r="C23" s="25"/>
      <c r="D23" s="25"/>
      <c r="E23" s="5"/>
      <c r="F23" s="5"/>
    </row>
    <row r="24" spans="1:6" ht="25.5" x14ac:dyDescent="0.25">
      <c r="A24" s="21" t="s">
        <v>54</v>
      </c>
      <c r="B24" s="20"/>
      <c r="C24" s="21" t="s">
        <v>40</v>
      </c>
      <c r="D24" s="21" t="s">
        <v>37</v>
      </c>
      <c r="E24" s="21" t="s">
        <v>30</v>
      </c>
      <c r="F24" s="21" t="s">
        <v>38</v>
      </c>
    </row>
    <row r="25" spans="1:6" s="134" customFormat="1" x14ac:dyDescent="0.25">
      <c r="A25" s="40" t="s">
        <v>200</v>
      </c>
      <c r="B25" s="135"/>
      <c r="C25" s="129">
        <v>1324796</v>
      </c>
      <c r="D25" s="129">
        <v>1681133</v>
      </c>
      <c r="E25" s="129">
        <v>1845619</v>
      </c>
      <c r="F25" s="129">
        <v>1845619</v>
      </c>
    </row>
    <row r="26" spans="1:6" x14ac:dyDescent="0.25">
      <c r="A26" s="13" t="s">
        <v>192</v>
      </c>
      <c r="B26" s="9"/>
      <c r="C26" s="136">
        <v>99187</v>
      </c>
      <c r="D26" s="130">
        <v>184103</v>
      </c>
      <c r="E26" s="137">
        <v>198884</v>
      </c>
      <c r="F26" s="138">
        <v>198884</v>
      </c>
    </row>
    <row r="27" spans="1:6" x14ac:dyDescent="0.25">
      <c r="A27" s="13" t="s">
        <v>193</v>
      </c>
      <c r="B27" s="9"/>
      <c r="C27" s="132">
        <v>76882</v>
      </c>
      <c r="D27" s="131">
        <v>76000</v>
      </c>
      <c r="E27" s="137">
        <v>83600</v>
      </c>
      <c r="F27" s="129">
        <v>83600</v>
      </c>
    </row>
    <row r="28" spans="1:6" x14ac:dyDescent="0.25">
      <c r="A28" s="13" t="s">
        <v>194</v>
      </c>
      <c r="B28" s="128"/>
      <c r="C28" s="132">
        <v>1360</v>
      </c>
      <c r="D28" s="131">
        <v>450</v>
      </c>
      <c r="E28" s="129">
        <v>495</v>
      </c>
      <c r="F28" s="129">
        <v>495</v>
      </c>
    </row>
    <row r="29" spans="1:6" x14ac:dyDescent="0.25">
      <c r="A29" s="13" t="s">
        <v>195</v>
      </c>
      <c r="B29" s="128"/>
      <c r="C29" s="132">
        <v>66062</v>
      </c>
      <c r="D29" s="131">
        <v>61495</v>
      </c>
      <c r="E29" s="129">
        <v>67645</v>
      </c>
      <c r="F29" s="129">
        <v>67645</v>
      </c>
    </row>
    <row r="30" spans="1:6" x14ac:dyDescent="0.25">
      <c r="A30" s="13" t="s">
        <v>196</v>
      </c>
      <c r="B30" s="128"/>
      <c r="C30" s="132">
        <v>11320</v>
      </c>
      <c r="D30" s="131">
        <v>21170</v>
      </c>
      <c r="E30" s="129">
        <v>23287.000000000004</v>
      </c>
      <c r="F30" s="129">
        <v>23287.000000000004</v>
      </c>
    </row>
    <row r="31" spans="1:6" x14ac:dyDescent="0.25">
      <c r="A31" s="13" t="s">
        <v>201</v>
      </c>
      <c r="B31" s="128"/>
      <c r="C31" s="132">
        <v>1069685</v>
      </c>
      <c r="D31" s="131">
        <v>1335495</v>
      </c>
      <c r="E31" s="129">
        <v>1469046</v>
      </c>
      <c r="F31" s="129">
        <v>1469046</v>
      </c>
    </row>
    <row r="32" spans="1:6" x14ac:dyDescent="0.25">
      <c r="A32" s="13" t="s">
        <v>202</v>
      </c>
      <c r="B32" s="128"/>
      <c r="C32" s="132">
        <v>0</v>
      </c>
      <c r="D32" s="131">
        <v>2100</v>
      </c>
      <c r="E32" s="129">
        <v>2310</v>
      </c>
      <c r="F32" s="129">
        <v>2310</v>
      </c>
    </row>
    <row r="33" spans="1:6" x14ac:dyDescent="0.25">
      <c r="A33" s="19" t="s">
        <v>203</v>
      </c>
      <c r="B33" s="128"/>
      <c r="C33" s="132">
        <v>0</v>
      </c>
      <c r="D33" s="131">
        <v>120</v>
      </c>
      <c r="E33" s="129">
        <v>132</v>
      </c>
      <c r="F33" s="129">
        <v>132</v>
      </c>
    </row>
    <row r="34" spans="1:6" x14ac:dyDescent="0.25">
      <c r="A34" s="18" t="s">
        <v>204</v>
      </c>
      <c r="B34" s="128"/>
      <c r="C34" s="132">
        <v>300</v>
      </c>
      <c r="D34" s="131">
        <v>200</v>
      </c>
      <c r="E34" s="129">
        <v>220.00000000000003</v>
      </c>
      <c r="F34" s="129">
        <v>220.00000000000003</v>
      </c>
    </row>
    <row r="35" spans="1:6" x14ac:dyDescent="0.25">
      <c r="C35" s="133"/>
      <c r="E35" s="133"/>
    </row>
  </sheetData>
  <mergeCells count="5">
    <mergeCell ref="A1:F1"/>
    <mergeCell ref="A3:F3"/>
    <mergeCell ref="A5:F5"/>
    <mergeCell ref="A7:F7"/>
    <mergeCell ref="A22:F22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H202" sqref="H20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52" t="s">
        <v>36</v>
      </c>
      <c r="B1" s="152"/>
      <c r="C1" s="152"/>
      <c r="D1" s="152"/>
      <c r="E1" s="152"/>
      <c r="F1" s="152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52" t="s">
        <v>22</v>
      </c>
      <c r="B3" s="152"/>
      <c r="C3" s="152"/>
      <c r="D3" s="152"/>
      <c r="E3" s="153"/>
      <c r="F3" s="15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52" t="s">
        <v>4</v>
      </c>
      <c r="B5" s="154"/>
      <c r="C5" s="154"/>
      <c r="D5" s="154"/>
      <c r="E5" s="154"/>
      <c r="F5" s="154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52" t="s">
        <v>12</v>
      </c>
      <c r="B7" s="173"/>
      <c r="C7" s="173"/>
      <c r="D7" s="173"/>
      <c r="E7" s="173"/>
      <c r="F7" s="17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54</v>
      </c>
      <c r="B9" s="20"/>
      <c r="C9" s="21" t="s">
        <v>40</v>
      </c>
      <c r="D9" s="21" t="s">
        <v>37</v>
      </c>
      <c r="E9" s="21" t="s">
        <v>30</v>
      </c>
      <c r="F9" s="21" t="s">
        <v>38</v>
      </c>
    </row>
    <row r="10" spans="1:6" ht="15.75" customHeight="1" x14ac:dyDescent="0.25">
      <c r="A10" s="11" t="s">
        <v>13</v>
      </c>
      <c r="B10" s="8"/>
      <c r="C10" s="125">
        <v>1304127</v>
      </c>
      <c r="D10" s="125">
        <v>1681133</v>
      </c>
      <c r="E10" s="125">
        <v>1845619</v>
      </c>
      <c r="F10" s="125">
        <v>1845124</v>
      </c>
    </row>
    <row r="11" spans="1:6" ht="15.75" customHeight="1" x14ac:dyDescent="0.25">
      <c r="A11" s="11" t="s">
        <v>14</v>
      </c>
      <c r="B11" s="8"/>
      <c r="C11" s="125"/>
      <c r="D11" s="125"/>
      <c r="E11" s="125"/>
      <c r="F11" s="125"/>
    </row>
    <row r="12" spans="1:6" ht="25.5" x14ac:dyDescent="0.25">
      <c r="A12" s="18" t="s">
        <v>15</v>
      </c>
      <c r="B12" s="8"/>
      <c r="C12" s="125"/>
      <c r="D12" s="125"/>
      <c r="E12" s="125"/>
      <c r="F12" s="125"/>
    </row>
    <row r="13" spans="1:6" x14ac:dyDescent="0.25">
      <c r="A13" s="17" t="s">
        <v>16</v>
      </c>
      <c r="B13" s="8"/>
      <c r="C13" s="125"/>
      <c r="D13" s="125"/>
      <c r="E13" s="125"/>
      <c r="F13" s="125"/>
    </row>
    <row r="14" spans="1:6" x14ac:dyDescent="0.25">
      <c r="A14" s="11" t="s">
        <v>17</v>
      </c>
      <c r="B14" s="8"/>
      <c r="C14" s="125">
        <v>1304127</v>
      </c>
      <c r="D14" s="125">
        <v>1681133</v>
      </c>
      <c r="E14" s="125">
        <v>1845619</v>
      </c>
      <c r="F14" s="126">
        <v>1845124</v>
      </c>
    </row>
    <row r="15" spans="1:6" ht="25.5" x14ac:dyDescent="0.25">
      <c r="A15" s="19" t="s">
        <v>18</v>
      </c>
      <c r="B15" s="8"/>
      <c r="C15" s="125"/>
      <c r="D15" s="125"/>
      <c r="E15" s="125"/>
      <c r="F15" s="126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H202" sqref="H20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52" t="s">
        <v>36</v>
      </c>
      <c r="B1" s="152"/>
      <c r="C1" s="152"/>
      <c r="D1" s="152"/>
      <c r="E1" s="152"/>
      <c r="F1" s="152"/>
      <c r="G1" s="152"/>
      <c r="H1" s="15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52" t="s">
        <v>22</v>
      </c>
      <c r="B3" s="152"/>
      <c r="C3" s="152"/>
      <c r="D3" s="152"/>
      <c r="E3" s="152"/>
      <c r="F3" s="152"/>
      <c r="G3" s="152"/>
      <c r="H3" s="15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52" t="s">
        <v>59</v>
      </c>
      <c r="B5" s="152"/>
      <c r="C5" s="152"/>
      <c r="D5" s="152"/>
      <c r="E5" s="152"/>
      <c r="F5" s="152"/>
      <c r="G5" s="152"/>
      <c r="H5" s="152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35</v>
      </c>
      <c r="D7" s="20" t="s">
        <v>39</v>
      </c>
      <c r="E7" s="21" t="s">
        <v>40</v>
      </c>
      <c r="F7" s="21" t="s">
        <v>37</v>
      </c>
      <c r="G7" s="21" t="s">
        <v>30</v>
      </c>
      <c r="H7" s="21" t="s">
        <v>38</v>
      </c>
    </row>
    <row r="8" spans="1:8" x14ac:dyDescent="0.25">
      <c r="A8" s="38"/>
      <c r="B8" s="39"/>
      <c r="C8" s="37" t="s">
        <v>61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19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26</v>
      </c>
      <c r="D10" s="8"/>
      <c r="E10" s="9"/>
      <c r="F10" s="9"/>
      <c r="G10" s="9"/>
      <c r="H10" s="9"/>
    </row>
    <row r="11" spans="1:8" x14ac:dyDescent="0.25">
      <c r="A11" s="11"/>
      <c r="B11" s="16"/>
      <c r="C11" s="41"/>
      <c r="D11" s="8"/>
      <c r="E11" s="9"/>
      <c r="F11" s="9"/>
      <c r="G11" s="9"/>
      <c r="H11" s="9"/>
    </row>
    <row r="12" spans="1:8" x14ac:dyDescent="0.25">
      <c r="A12" s="11"/>
      <c r="B12" s="16"/>
      <c r="C12" s="37" t="s">
        <v>64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20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27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H202" sqref="H20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52" t="s">
        <v>36</v>
      </c>
      <c r="B1" s="152"/>
      <c r="C1" s="152"/>
      <c r="D1" s="152"/>
      <c r="E1" s="152"/>
      <c r="F1" s="152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52" t="s">
        <v>22</v>
      </c>
      <c r="B3" s="152"/>
      <c r="C3" s="152"/>
      <c r="D3" s="152"/>
      <c r="E3" s="152"/>
      <c r="F3" s="152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52" t="s">
        <v>60</v>
      </c>
      <c r="B5" s="152"/>
      <c r="C5" s="152"/>
      <c r="D5" s="152"/>
      <c r="E5" s="152"/>
      <c r="F5" s="152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54</v>
      </c>
      <c r="B7" s="20" t="s">
        <v>39</v>
      </c>
      <c r="C7" s="21" t="s">
        <v>40</v>
      </c>
      <c r="D7" s="21" t="s">
        <v>37</v>
      </c>
      <c r="E7" s="21" t="s">
        <v>30</v>
      </c>
      <c r="F7" s="21" t="s">
        <v>38</v>
      </c>
    </row>
    <row r="8" spans="1:6" x14ac:dyDescent="0.25">
      <c r="A8" s="11" t="s">
        <v>61</v>
      </c>
      <c r="B8" s="8"/>
      <c r="C8" s="9"/>
      <c r="D8" s="9"/>
      <c r="E8" s="9"/>
      <c r="F8" s="9"/>
    </row>
    <row r="9" spans="1:6" ht="25.5" x14ac:dyDescent="0.25">
      <c r="A9" s="11" t="s">
        <v>62</v>
      </c>
      <c r="B9" s="8"/>
      <c r="C9" s="9"/>
      <c r="D9" s="9"/>
      <c r="E9" s="9"/>
      <c r="F9" s="9"/>
    </row>
    <row r="10" spans="1:6" ht="25.5" x14ac:dyDescent="0.25">
      <c r="A10" s="18" t="s">
        <v>63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64</v>
      </c>
      <c r="B12" s="8"/>
      <c r="C12" s="9"/>
      <c r="D12" s="9"/>
      <c r="E12" s="9"/>
      <c r="F12" s="9"/>
    </row>
    <row r="13" spans="1:6" x14ac:dyDescent="0.25">
      <c r="A13" s="26" t="s">
        <v>55</v>
      </c>
      <c r="B13" s="8"/>
      <c r="C13" s="9"/>
      <c r="D13" s="9"/>
      <c r="E13" s="9"/>
      <c r="F13" s="9"/>
    </row>
    <row r="14" spans="1:6" x14ac:dyDescent="0.25">
      <c r="A14" s="13" t="s">
        <v>56</v>
      </c>
      <c r="B14" s="8"/>
      <c r="C14" s="9"/>
      <c r="D14" s="9"/>
      <c r="E14" s="9"/>
      <c r="F14" s="10"/>
    </row>
    <row r="15" spans="1:6" x14ac:dyDescent="0.25">
      <c r="A15" s="26" t="s">
        <v>57</v>
      </c>
      <c r="B15" s="8"/>
      <c r="C15" s="9"/>
      <c r="D15" s="9"/>
      <c r="E15" s="9"/>
      <c r="F15" s="10"/>
    </row>
    <row r="16" spans="1:6" x14ac:dyDescent="0.25">
      <c r="A16" s="13" t="s">
        <v>58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55"/>
  <sheetViews>
    <sheetView tabSelected="1" topLeftCell="A115" zoomScale="85" zoomScaleNormal="85" workbookViewId="0">
      <selection activeCell="I115" sqref="I1:P1048576"/>
    </sheetView>
  </sheetViews>
  <sheetFormatPr defaultRowHeight="14.25" x14ac:dyDescent="0.2"/>
  <cols>
    <col min="1" max="1" width="10.5703125" style="67" customWidth="1"/>
    <col min="2" max="2" width="14.85546875" style="67" customWidth="1"/>
    <col min="3" max="3" width="11.140625" style="67" customWidth="1"/>
    <col min="4" max="4" width="30" style="67" customWidth="1"/>
    <col min="5" max="5" width="25.28515625" style="67" customWidth="1"/>
    <col min="6" max="6" width="25.28515625" style="66" customWidth="1"/>
    <col min="7" max="7" width="25.28515625" style="69" customWidth="1"/>
    <col min="8" max="8" width="25.28515625" style="67" customWidth="1"/>
    <col min="9" max="9" width="12.28515625" style="62" customWidth="1"/>
    <col min="10" max="10" width="11.85546875" style="62" customWidth="1"/>
    <col min="11" max="16384" width="9.140625" style="62"/>
  </cols>
  <sheetData>
    <row r="1" spans="1:8" ht="42" customHeight="1" x14ac:dyDescent="0.2">
      <c r="A1" s="195" t="s">
        <v>36</v>
      </c>
      <c r="B1" s="195"/>
      <c r="C1" s="195"/>
      <c r="D1" s="195"/>
      <c r="E1" s="195"/>
      <c r="F1" s="195"/>
      <c r="G1" s="195"/>
      <c r="H1" s="195"/>
    </row>
    <row r="2" spans="1:8" ht="15.75" thickBot="1" x14ac:dyDescent="0.25">
      <c r="A2" s="70"/>
      <c r="B2" s="70"/>
      <c r="C2" s="70"/>
      <c r="D2" s="70"/>
      <c r="E2" s="70"/>
      <c r="F2" s="70"/>
      <c r="G2" s="70"/>
      <c r="H2" s="71"/>
    </row>
    <row r="3" spans="1:8" ht="18" customHeight="1" thickBot="1" x14ac:dyDescent="0.25">
      <c r="A3" s="196" t="s">
        <v>21</v>
      </c>
      <c r="B3" s="197"/>
      <c r="C3" s="197"/>
      <c r="D3" s="197"/>
      <c r="E3" s="198"/>
      <c r="F3" s="199"/>
      <c r="G3" s="200"/>
      <c r="H3" s="197"/>
    </row>
    <row r="4" spans="1:8" ht="15.75" thickBot="1" x14ac:dyDescent="0.25">
      <c r="A4" s="70"/>
      <c r="B4" s="70"/>
      <c r="C4" s="70"/>
      <c r="D4" s="70"/>
      <c r="E4" s="70"/>
      <c r="F4" s="70"/>
      <c r="G4" s="70"/>
      <c r="H4" s="71"/>
    </row>
    <row r="5" spans="1:8" ht="30" x14ac:dyDescent="0.2">
      <c r="A5" s="201" t="s">
        <v>23</v>
      </c>
      <c r="B5" s="202"/>
      <c r="C5" s="203"/>
      <c r="D5" s="72" t="s">
        <v>24</v>
      </c>
      <c r="E5" s="73" t="s">
        <v>83</v>
      </c>
      <c r="F5" s="74" t="s">
        <v>37</v>
      </c>
      <c r="G5" s="72" t="s">
        <v>30</v>
      </c>
      <c r="H5" s="75" t="s">
        <v>38</v>
      </c>
    </row>
    <row r="6" spans="1:8" ht="30" x14ac:dyDescent="0.25">
      <c r="A6" s="73"/>
      <c r="B6" s="76"/>
      <c r="C6" s="72"/>
      <c r="D6" s="72" t="s">
        <v>81</v>
      </c>
      <c r="E6" s="120">
        <v>1304127</v>
      </c>
      <c r="F6" s="119">
        <f>F7+F42+F163+F178</f>
        <v>1681133</v>
      </c>
      <c r="G6" s="118">
        <v>1845619</v>
      </c>
      <c r="H6" s="127">
        <v>1845619</v>
      </c>
    </row>
    <row r="7" spans="1:8" s="63" customFormat="1" ht="15" customHeight="1" x14ac:dyDescent="0.25">
      <c r="A7" s="192" t="s">
        <v>82</v>
      </c>
      <c r="B7" s="193"/>
      <c r="C7" s="194"/>
      <c r="D7" s="77" t="s">
        <v>84</v>
      </c>
      <c r="E7" s="78">
        <v>69961</v>
      </c>
      <c r="F7" s="79">
        <f>F8+F37</f>
        <v>76000</v>
      </c>
      <c r="G7" s="80">
        <f>1.1*F7</f>
        <v>83600</v>
      </c>
      <c r="H7" s="81">
        <v>83600</v>
      </c>
    </row>
    <row r="8" spans="1:8" s="63" customFormat="1" ht="31.5" customHeight="1" x14ac:dyDescent="0.25">
      <c r="A8" s="192" t="s">
        <v>141</v>
      </c>
      <c r="B8" s="193"/>
      <c r="C8" s="194"/>
      <c r="D8" s="82" t="s">
        <v>142</v>
      </c>
      <c r="E8" s="78">
        <v>65561</v>
      </c>
      <c r="F8" s="83">
        <f>F9</f>
        <v>71400</v>
      </c>
      <c r="G8" s="80">
        <f t="shared" ref="G8:G68" si="0">1.1*F8</f>
        <v>78540</v>
      </c>
      <c r="H8" s="81">
        <v>78540</v>
      </c>
    </row>
    <row r="9" spans="1:8" s="64" customFormat="1" ht="15" customHeight="1" x14ac:dyDescent="0.2">
      <c r="A9" s="204" t="s">
        <v>143</v>
      </c>
      <c r="B9" s="205"/>
      <c r="C9" s="206"/>
      <c r="D9" s="84" t="s">
        <v>144</v>
      </c>
      <c r="E9" s="85">
        <v>65561</v>
      </c>
      <c r="F9" s="86">
        <f>F10</f>
        <v>71400</v>
      </c>
      <c r="G9" s="87">
        <f t="shared" si="0"/>
        <v>78540</v>
      </c>
      <c r="H9" s="88">
        <v>78540</v>
      </c>
    </row>
    <row r="10" spans="1:8" x14ac:dyDescent="0.2">
      <c r="A10" s="207">
        <v>3</v>
      </c>
      <c r="B10" s="208"/>
      <c r="C10" s="209"/>
      <c r="D10" s="89" t="s">
        <v>10</v>
      </c>
      <c r="E10" s="90">
        <v>65561</v>
      </c>
      <c r="F10" s="91">
        <f>F35+F11</f>
        <v>71400</v>
      </c>
      <c r="G10" s="92">
        <f t="shared" si="0"/>
        <v>78540</v>
      </c>
      <c r="H10" s="93">
        <v>78540</v>
      </c>
    </row>
    <row r="11" spans="1:8" x14ac:dyDescent="0.2">
      <c r="A11" s="180">
        <v>32</v>
      </c>
      <c r="B11" s="181"/>
      <c r="C11" s="182"/>
      <c r="D11" s="89" t="s">
        <v>25</v>
      </c>
      <c r="E11" s="94">
        <v>65031</v>
      </c>
      <c r="F11" s="91">
        <f>SUM(F12:F34)</f>
        <v>70650</v>
      </c>
      <c r="G11" s="92">
        <f t="shared" si="0"/>
        <v>77715</v>
      </c>
      <c r="H11" s="93">
        <v>77715</v>
      </c>
    </row>
    <row r="12" spans="1:8" x14ac:dyDescent="0.2">
      <c r="A12" s="180">
        <v>32111</v>
      </c>
      <c r="B12" s="210"/>
      <c r="C12" s="211"/>
      <c r="D12" s="95" t="s">
        <v>85</v>
      </c>
      <c r="E12" s="94">
        <v>2200</v>
      </c>
      <c r="F12" s="91">
        <v>2980</v>
      </c>
      <c r="G12" s="92">
        <f t="shared" si="0"/>
        <v>3278.0000000000005</v>
      </c>
      <c r="H12" s="93">
        <v>3278.0000000000005</v>
      </c>
    </row>
    <row r="13" spans="1:8" ht="28.5" x14ac:dyDescent="0.2">
      <c r="A13" s="180">
        <v>32113</v>
      </c>
      <c r="B13" s="181">
        <v>32113</v>
      </c>
      <c r="C13" s="182">
        <v>32113</v>
      </c>
      <c r="D13" s="89" t="s">
        <v>86</v>
      </c>
      <c r="E13" s="94">
        <v>1000</v>
      </c>
      <c r="F13" s="91">
        <v>1000</v>
      </c>
      <c r="G13" s="92">
        <f t="shared" si="0"/>
        <v>1100</v>
      </c>
      <c r="H13" s="93">
        <v>1100</v>
      </c>
    </row>
    <row r="14" spans="1:8" ht="28.5" x14ac:dyDescent="0.2">
      <c r="A14" s="180">
        <v>32115</v>
      </c>
      <c r="B14" s="181">
        <v>32115</v>
      </c>
      <c r="C14" s="182">
        <v>32115</v>
      </c>
      <c r="D14" s="89" t="s">
        <v>87</v>
      </c>
      <c r="E14" s="94">
        <v>300</v>
      </c>
      <c r="F14" s="91">
        <v>850</v>
      </c>
      <c r="G14" s="92">
        <f t="shared" si="0"/>
        <v>935.00000000000011</v>
      </c>
      <c r="H14" s="93">
        <v>935.00000000000011</v>
      </c>
    </row>
    <row r="15" spans="1:8" ht="28.5" x14ac:dyDescent="0.2">
      <c r="A15" s="180">
        <v>32131</v>
      </c>
      <c r="B15" s="181">
        <v>32131</v>
      </c>
      <c r="C15" s="182">
        <v>32131</v>
      </c>
      <c r="D15" s="89" t="s">
        <v>88</v>
      </c>
      <c r="E15" s="94">
        <v>2200</v>
      </c>
      <c r="F15" s="91">
        <v>1500</v>
      </c>
      <c r="G15" s="92">
        <f t="shared" si="0"/>
        <v>1650.0000000000002</v>
      </c>
      <c r="H15" s="93">
        <v>1650.0000000000002</v>
      </c>
    </row>
    <row r="16" spans="1:8" x14ac:dyDescent="0.2">
      <c r="A16" s="180">
        <v>32211</v>
      </c>
      <c r="B16" s="181">
        <v>32211</v>
      </c>
      <c r="C16" s="182">
        <v>32211</v>
      </c>
      <c r="D16" s="89" t="s">
        <v>89</v>
      </c>
      <c r="E16" s="94">
        <v>3100</v>
      </c>
      <c r="F16" s="91">
        <v>3520</v>
      </c>
      <c r="G16" s="92">
        <f t="shared" si="0"/>
        <v>3872.0000000000005</v>
      </c>
      <c r="H16" s="93">
        <v>3872.0000000000005</v>
      </c>
    </row>
    <row r="17" spans="1:8" ht="28.5" x14ac:dyDescent="0.2">
      <c r="A17" s="180">
        <v>32216</v>
      </c>
      <c r="B17" s="181">
        <v>32216</v>
      </c>
      <c r="C17" s="182">
        <v>32216</v>
      </c>
      <c r="D17" s="89" t="s">
        <v>90</v>
      </c>
      <c r="E17" s="94">
        <v>4000</v>
      </c>
      <c r="F17" s="91">
        <v>5600</v>
      </c>
      <c r="G17" s="92">
        <f t="shared" si="0"/>
        <v>6160.0000000000009</v>
      </c>
      <c r="H17" s="93">
        <v>6160.0000000000009</v>
      </c>
    </row>
    <row r="18" spans="1:8" x14ac:dyDescent="0.2">
      <c r="A18" s="180">
        <v>32221</v>
      </c>
      <c r="B18" s="181">
        <v>32221</v>
      </c>
      <c r="C18" s="182">
        <v>32221</v>
      </c>
      <c r="D18" s="96" t="s">
        <v>91</v>
      </c>
      <c r="E18" s="94">
        <v>1400</v>
      </c>
      <c r="F18" s="91">
        <v>2800</v>
      </c>
      <c r="G18" s="92">
        <f t="shared" si="0"/>
        <v>3080.0000000000005</v>
      </c>
      <c r="H18" s="93">
        <v>3080.0000000000005</v>
      </c>
    </row>
    <row r="19" spans="1:8" x14ac:dyDescent="0.2">
      <c r="A19" s="180">
        <v>32231</v>
      </c>
      <c r="B19" s="181">
        <v>32231</v>
      </c>
      <c r="C19" s="182">
        <v>32231</v>
      </c>
      <c r="D19" s="96" t="s">
        <v>92</v>
      </c>
      <c r="E19" s="94">
        <v>5400</v>
      </c>
      <c r="F19" s="91">
        <v>4900</v>
      </c>
      <c r="G19" s="92">
        <f t="shared" si="0"/>
        <v>5390</v>
      </c>
      <c r="H19" s="93">
        <v>5390</v>
      </c>
    </row>
    <row r="20" spans="1:8" ht="42.75" x14ac:dyDescent="0.2">
      <c r="A20" s="180">
        <v>32239</v>
      </c>
      <c r="B20" s="181">
        <v>32239</v>
      </c>
      <c r="C20" s="182">
        <v>32239</v>
      </c>
      <c r="D20" s="96" t="s">
        <v>93</v>
      </c>
      <c r="E20" s="94">
        <v>19500</v>
      </c>
      <c r="F20" s="91">
        <v>20040</v>
      </c>
      <c r="G20" s="92">
        <f t="shared" si="0"/>
        <v>22044</v>
      </c>
      <c r="H20" s="93">
        <v>22044</v>
      </c>
    </row>
    <row r="21" spans="1:8" ht="42.75" x14ac:dyDescent="0.2">
      <c r="A21" s="180">
        <v>32241</v>
      </c>
      <c r="B21" s="181">
        <v>32241</v>
      </c>
      <c r="C21" s="182">
        <v>32241</v>
      </c>
      <c r="D21" s="96" t="s">
        <v>94</v>
      </c>
      <c r="E21" s="94">
        <v>3400</v>
      </c>
      <c r="F21" s="91">
        <v>2000</v>
      </c>
      <c r="G21" s="92">
        <f t="shared" si="0"/>
        <v>2200</v>
      </c>
      <c r="H21" s="93">
        <v>2200</v>
      </c>
    </row>
    <row r="22" spans="1:8" x14ac:dyDescent="0.2">
      <c r="A22" s="180">
        <v>32251</v>
      </c>
      <c r="B22" s="181">
        <v>32251</v>
      </c>
      <c r="C22" s="182">
        <v>32251</v>
      </c>
      <c r="D22" s="96" t="s">
        <v>95</v>
      </c>
      <c r="E22" s="94">
        <v>2600</v>
      </c>
      <c r="F22" s="91">
        <v>2700</v>
      </c>
      <c r="G22" s="92">
        <f t="shared" si="0"/>
        <v>2970.0000000000005</v>
      </c>
      <c r="H22" s="93">
        <v>2970.0000000000005</v>
      </c>
    </row>
    <row r="23" spans="1:8" ht="28.5" x14ac:dyDescent="0.2">
      <c r="A23" s="180">
        <v>32271</v>
      </c>
      <c r="B23" s="181">
        <v>32271</v>
      </c>
      <c r="C23" s="182">
        <v>32271</v>
      </c>
      <c r="D23" s="96" t="s">
        <v>96</v>
      </c>
      <c r="E23" s="94">
        <v>260</v>
      </c>
      <c r="F23" s="91">
        <v>500</v>
      </c>
      <c r="G23" s="92">
        <f t="shared" si="0"/>
        <v>550</v>
      </c>
      <c r="H23" s="93">
        <v>550</v>
      </c>
    </row>
    <row r="24" spans="1:8" x14ac:dyDescent="0.2">
      <c r="A24" s="180">
        <v>32311</v>
      </c>
      <c r="B24" s="181">
        <v>32311</v>
      </c>
      <c r="C24" s="182">
        <v>32311</v>
      </c>
      <c r="D24" s="96" t="s">
        <v>97</v>
      </c>
      <c r="E24" s="94">
        <v>1800</v>
      </c>
      <c r="F24" s="91">
        <v>1900</v>
      </c>
      <c r="G24" s="92">
        <f t="shared" si="0"/>
        <v>2090</v>
      </c>
      <c r="H24" s="93">
        <v>2090</v>
      </c>
    </row>
    <row r="25" spans="1:8" ht="28.5" x14ac:dyDescent="0.2">
      <c r="A25" s="180">
        <v>32313</v>
      </c>
      <c r="B25" s="181">
        <v>32313</v>
      </c>
      <c r="C25" s="182">
        <v>32313</v>
      </c>
      <c r="D25" s="96" t="s">
        <v>98</v>
      </c>
      <c r="E25" s="94">
        <v>380</v>
      </c>
      <c r="F25" s="91">
        <v>300</v>
      </c>
      <c r="G25" s="92">
        <f t="shared" si="0"/>
        <v>330</v>
      </c>
      <c r="H25" s="93">
        <v>330</v>
      </c>
    </row>
    <row r="26" spans="1:8" ht="28.5" x14ac:dyDescent="0.2">
      <c r="A26" s="180">
        <v>32319</v>
      </c>
      <c r="B26" s="181">
        <v>32319</v>
      </c>
      <c r="C26" s="182">
        <v>32319</v>
      </c>
      <c r="D26" s="96" t="s">
        <v>99</v>
      </c>
      <c r="E26" s="94">
        <v>660</v>
      </c>
      <c r="F26" s="91">
        <v>0</v>
      </c>
      <c r="G26" s="92">
        <f t="shared" si="0"/>
        <v>0</v>
      </c>
      <c r="H26" s="93">
        <v>0</v>
      </c>
    </row>
    <row r="27" spans="1:8" ht="42.75" x14ac:dyDescent="0.2">
      <c r="A27" s="180">
        <v>32321</v>
      </c>
      <c r="B27" s="181">
        <v>32321</v>
      </c>
      <c r="C27" s="182">
        <v>32321</v>
      </c>
      <c r="D27" s="96" t="s">
        <v>100</v>
      </c>
      <c r="E27" s="94">
        <v>4180</v>
      </c>
      <c r="F27" s="91">
        <v>5100</v>
      </c>
      <c r="G27" s="92">
        <f t="shared" si="0"/>
        <v>5610</v>
      </c>
      <c r="H27" s="93">
        <v>5610</v>
      </c>
    </row>
    <row r="28" spans="1:8" ht="42.75" x14ac:dyDescent="0.2">
      <c r="A28" s="180">
        <v>32322</v>
      </c>
      <c r="B28" s="181">
        <v>32322</v>
      </c>
      <c r="C28" s="182">
        <v>32322</v>
      </c>
      <c r="D28" s="96" t="s">
        <v>101</v>
      </c>
      <c r="E28" s="94">
        <v>3350</v>
      </c>
      <c r="F28" s="91">
        <v>4000</v>
      </c>
      <c r="G28" s="92">
        <f t="shared" si="0"/>
        <v>4400</v>
      </c>
      <c r="H28" s="93">
        <v>4400</v>
      </c>
    </row>
    <row r="29" spans="1:8" x14ac:dyDescent="0.2">
      <c r="A29" s="180">
        <v>32341</v>
      </c>
      <c r="B29" s="181">
        <v>32341</v>
      </c>
      <c r="C29" s="182">
        <v>32341</v>
      </c>
      <c r="D29" s="96" t="s">
        <v>102</v>
      </c>
      <c r="E29" s="94">
        <v>2360</v>
      </c>
      <c r="F29" s="91">
        <v>3300</v>
      </c>
      <c r="G29" s="92">
        <f t="shared" si="0"/>
        <v>3630.0000000000005</v>
      </c>
      <c r="H29" s="93">
        <v>3630.0000000000005</v>
      </c>
    </row>
    <row r="30" spans="1:8" ht="42.75" x14ac:dyDescent="0.2">
      <c r="A30" s="180">
        <v>32361</v>
      </c>
      <c r="B30" s="181">
        <v>32361</v>
      </c>
      <c r="C30" s="182">
        <v>32361</v>
      </c>
      <c r="D30" s="96" t="s">
        <v>103</v>
      </c>
      <c r="E30" s="94">
        <v>2710</v>
      </c>
      <c r="F30" s="91">
        <v>3680</v>
      </c>
      <c r="G30" s="92">
        <f t="shared" si="0"/>
        <v>4048.0000000000005</v>
      </c>
      <c r="H30" s="93">
        <v>4048.0000000000005</v>
      </c>
    </row>
    <row r="31" spans="1:8" x14ac:dyDescent="0.2">
      <c r="A31" s="180">
        <v>32372</v>
      </c>
      <c r="B31" s="181">
        <v>32372</v>
      </c>
      <c r="C31" s="182">
        <v>32372</v>
      </c>
      <c r="D31" s="96" t="s">
        <v>104</v>
      </c>
      <c r="E31" s="94">
        <v>280</v>
      </c>
      <c r="F31" s="91">
        <v>280</v>
      </c>
      <c r="G31" s="92">
        <f t="shared" si="0"/>
        <v>308</v>
      </c>
      <c r="H31" s="93">
        <v>308</v>
      </c>
    </row>
    <row r="32" spans="1:8" x14ac:dyDescent="0.2">
      <c r="A32" s="180">
        <v>32389</v>
      </c>
      <c r="B32" s="181">
        <v>32389</v>
      </c>
      <c r="C32" s="182">
        <v>32389</v>
      </c>
      <c r="D32" s="96" t="s">
        <v>105</v>
      </c>
      <c r="E32" s="94">
        <v>3300</v>
      </c>
      <c r="F32" s="91">
        <v>2500</v>
      </c>
      <c r="G32" s="92">
        <f t="shared" si="0"/>
        <v>2750</v>
      </c>
      <c r="H32" s="93">
        <v>2750</v>
      </c>
    </row>
    <row r="33" spans="1:8" x14ac:dyDescent="0.2">
      <c r="A33" s="180">
        <v>32399</v>
      </c>
      <c r="B33" s="181">
        <v>32399</v>
      </c>
      <c r="C33" s="182">
        <v>32399</v>
      </c>
      <c r="D33" s="96" t="s">
        <v>106</v>
      </c>
      <c r="E33" s="94">
        <v>260</v>
      </c>
      <c r="F33" s="91">
        <v>500</v>
      </c>
      <c r="G33" s="92">
        <f t="shared" si="0"/>
        <v>550</v>
      </c>
      <c r="H33" s="93">
        <v>550</v>
      </c>
    </row>
    <row r="34" spans="1:8" ht="28.5" x14ac:dyDescent="0.2">
      <c r="A34" s="180">
        <v>32999</v>
      </c>
      <c r="B34" s="181">
        <v>32999</v>
      </c>
      <c r="C34" s="182">
        <v>32999</v>
      </c>
      <c r="D34" s="96" t="s">
        <v>107</v>
      </c>
      <c r="E34" s="94">
        <v>391</v>
      </c>
      <c r="F34" s="91">
        <v>700</v>
      </c>
      <c r="G34" s="92">
        <f t="shared" si="0"/>
        <v>770.00000000000011</v>
      </c>
      <c r="H34" s="93">
        <v>770.00000000000011</v>
      </c>
    </row>
    <row r="35" spans="1:8" x14ac:dyDescent="0.2">
      <c r="A35" s="180">
        <v>34</v>
      </c>
      <c r="B35" s="181">
        <v>34</v>
      </c>
      <c r="C35" s="182">
        <v>34</v>
      </c>
      <c r="D35" s="96" t="s">
        <v>74</v>
      </c>
      <c r="E35" s="94">
        <v>530</v>
      </c>
      <c r="F35" s="91">
        <v>750</v>
      </c>
      <c r="G35" s="92">
        <f t="shared" si="0"/>
        <v>825.00000000000011</v>
      </c>
      <c r="H35" s="93">
        <v>825.00000000000011</v>
      </c>
    </row>
    <row r="36" spans="1:8" x14ac:dyDescent="0.2">
      <c r="A36" s="180">
        <v>34312</v>
      </c>
      <c r="B36" s="181">
        <v>34312</v>
      </c>
      <c r="C36" s="182">
        <v>34312</v>
      </c>
      <c r="D36" s="96" t="s">
        <v>108</v>
      </c>
      <c r="E36" s="94">
        <v>530</v>
      </c>
      <c r="F36" s="91">
        <v>750</v>
      </c>
      <c r="G36" s="92">
        <f t="shared" si="0"/>
        <v>825.00000000000011</v>
      </c>
      <c r="H36" s="93">
        <v>825.00000000000011</v>
      </c>
    </row>
    <row r="37" spans="1:8" s="63" customFormat="1" ht="30.75" customHeight="1" x14ac:dyDescent="0.25">
      <c r="A37" s="188" t="s">
        <v>146</v>
      </c>
      <c r="B37" s="189"/>
      <c r="C37" s="190"/>
      <c r="D37" s="97" t="s">
        <v>145</v>
      </c>
      <c r="E37" s="98">
        <v>4400</v>
      </c>
      <c r="F37" s="79">
        <v>4600</v>
      </c>
      <c r="G37" s="80">
        <f t="shared" si="0"/>
        <v>5060</v>
      </c>
      <c r="H37" s="81">
        <v>5060</v>
      </c>
    </row>
    <row r="38" spans="1:8" s="64" customFormat="1" ht="28.5" x14ac:dyDescent="0.2">
      <c r="A38" s="204" t="s">
        <v>143</v>
      </c>
      <c r="B38" s="205"/>
      <c r="C38" s="206"/>
      <c r="D38" s="99" t="s">
        <v>144</v>
      </c>
      <c r="E38" s="100">
        <v>4400</v>
      </c>
      <c r="F38" s="86">
        <v>4600</v>
      </c>
      <c r="G38" s="87">
        <f t="shared" si="0"/>
        <v>5060</v>
      </c>
      <c r="H38" s="88">
        <v>5060</v>
      </c>
    </row>
    <row r="39" spans="1:8" ht="42.75" x14ac:dyDescent="0.25">
      <c r="A39" s="180">
        <v>42</v>
      </c>
      <c r="B39" s="181">
        <v>42</v>
      </c>
      <c r="C39" s="182">
        <v>42</v>
      </c>
      <c r="D39" s="96" t="s">
        <v>34</v>
      </c>
      <c r="E39" s="94">
        <v>4400</v>
      </c>
      <c r="F39" s="101">
        <v>4600</v>
      </c>
      <c r="G39" s="92">
        <v>0</v>
      </c>
      <c r="H39" s="93">
        <v>0</v>
      </c>
    </row>
    <row r="40" spans="1:8" x14ac:dyDescent="0.2">
      <c r="A40" s="180">
        <v>42219</v>
      </c>
      <c r="B40" s="181">
        <v>42219</v>
      </c>
      <c r="C40" s="182">
        <v>42219</v>
      </c>
      <c r="D40" s="96" t="s">
        <v>109</v>
      </c>
      <c r="E40" s="94">
        <v>2200</v>
      </c>
      <c r="F40" s="91">
        <v>1600</v>
      </c>
      <c r="G40" s="92">
        <v>1760</v>
      </c>
      <c r="H40" s="93">
        <v>1760</v>
      </c>
    </row>
    <row r="41" spans="1:8" ht="28.5" x14ac:dyDescent="0.2">
      <c r="A41" s="180">
        <v>42231</v>
      </c>
      <c r="B41" s="181">
        <v>42231</v>
      </c>
      <c r="C41" s="182">
        <v>42231</v>
      </c>
      <c r="D41" s="96" t="s">
        <v>110</v>
      </c>
      <c r="E41" s="94">
        <v>2200</v>
      </c>
      <c r="F41" s="91">
        <v>3000</v>
      </c>
      <c r="G41" s="92">
        <v>3300</v>
      </c>
      <c r="H41" s="93">
        <v>3300</v>
      </c>
    </row>
    <row r="42" spans="1:8" s="63" customFormat="1" ht="29.25" customHeight="1" x14ac:dyDescent="0.25">
      <c r="A42" s="188" t="s">
        <v>147</v>
      </c>
      <c r="B42" s="189"/>
      <c r="C42" s="190"/>
      <c r="D42" s="77" t="s">
        <v>111</v>
      </c>
      <c r="E42" s="78">
        <v>171351</v>
      </c>
      <c r="F42" s="79">
        <f>F43+F69+F94+F99+F103+F107+F111+F119+F123+F137+F146+F156</f>
        <v>382173</v>
      </c>
      <c r="G42" s="80">
        <v>420390</v>
      </c>
      <c r="H42" s="81">
        <v>420390</v>
      </c>
    </row>
    <row r="43" spans="1:8" s="63" customFormat="1" ht="65.25" customHeight="1" x14ac:dyDescent="0.25">
      <c r="A43" s="191" t="s">
        <v>148</v>
      </c>
      <c r="B43" s="189"/>
      <c r="C43" s="190"/>
      <c r="D43" s="77" t="s">
        <v>184</v>
      </c>
      <c r="E43" s="78">
        <v>111154</v>
      </c>
      <c r="F43" s="79">
        <f>F44+F50</f>
        <v>111110</v>
      </c>
      <c r="G43" s="80">
        <f t="shared" si="0"/>
        <v>122221.00000000001</v>
      </c>
      <c r="H43" s="81">
        <v>122221.00000000001</v>
      </c>
    </row>
    <row r="44" spans="1:8" s="64" customFormat="1" x14ac:dyDescent="0.2">
      <c r="A44" s="185" t="s">
        <v>149</v>
      </c>
      <c r="B44" s="186"/>
      <c r="C44" s="187"/>
      <c r="D44" s="99" t="s">
        <v>77</v>
      </c>
      <c r="E44" s="85">
        <v>47302</v>
      </c>
      <c r="F44" s="86">
        <f>F45+F47</f>
        <v>51465</v>
      </c>
      <c r="G44" s="87">
        <v>56062</v>
      </c>
      <c r="H44" s="88">
        <v>56062</v>
      </c>
    </row>
    <row r="45" spans="1:8" x14ac:dyDescent="0.2">
      <c r="A45" s="180">
        <v>31</v>
      </c>
      <c r="B45" s="181">
        <v>31</v>
      </c>
      <c r="C45" s="182">
        <v>31</v>
      </c>
      <c r="D45" s="96" t="s">
        <v>11</v>
      </c>
      <c r="E45" s="94">
        <v>46600</v>
      </c>
      <c r="F45" s="91">
        <v>50965</v>
      </c>
      <c r="G45" s="92">
        <v>56062</v>
      </c>
      <c r="H45" s="93">
        <v>56062</v>
      </c>
    </row>
    <row r="46" spans="1:8" x14ac:dyDescent="0.2">
      <c r="A46" s="180">
        <v>31111</v>
      </c>
      <c r="B46" s="181">
        <v>31111</v>
      </c>
      <c r="C46" s="182">
        <v>31111</v>
      </c>
      <c r="D46" s="96" t="s">
        <v>112</v>
      </c>
      <c r="E46" s="94">
        <v>46600</v>
      </c>
      <c r="F46" s="91">
        <v>50965</v>
      </c>
      <c r="G46" s="92">
        <v>56062</v>
      </c>
      <c r="H46" s="93">
        <v>56062</v>
      </c>
    </row>
    <row r="47" spans="1:8" x14ac:dyDescent="0.2">
      <c r="A47" s="180">
        <v>32</v>
      </c>
      <c r="B47" s="181">
        <v>32</v>
      </c>
      <c r="C47" s="182">
        <v>32</v>
      </c>
      <c r="D47" s="96" t="s">
        <v>25</v>
      </c>
      <c r="E47" s="94">
        <v>702</v>
      </c>
      <c r="F47" s="91">
        <v>500</v>
      </c>
      <c r="G47" s="92">
        <f t="shared" si="0"/>
        <v>550</v>
      </c>
      <c r="H47" s="93">
        <v>550</v>
      </c>
    </row>
    <row r="48" spans="1:8" ht="28.5" x14ac:dyDescent="0.2">
      <c r="A48" s="180">
        <v>32111</v>
      </c>
      <c r="B48" s="181">
        <v>32111</v>
      </c>
      <c r="C48" s="182">
        <v>32111</v>
      </c>
      <c r="D48" s="96" t="s">
        <v>85</v>
      </c>
      <c r="E48" s="94">
        <v>500</v>
      </c>
      <c r="F48" s="91">
        <v>0</v>
      </c>
      <c r="G48" s="92">
        <f t="shared" si="0"/>
        <v>0</v>
      </c>
      <c r="H48" s="93">
        <v>0</v>
      </c>
    </row>
    <row r="49" spans="1:8" x14ac:dyDescent="0.2">
      <c r="A49" s="180">
        <v>32399</v>
      </c>
      <c r="B49" s="181">
        <v>32399</v>
      </c>
      <c r="C49" s="182">
        <v>32399</v>
      </c>
      <c r="D49" s="96" t="s">
        <v>106</v>
      </c>
      <c r="E49" s="94">
        <v>202</v>
      </c>
      <c r="F49" s="91">
        <v>500</v>
      </c>
      <c r="G49" s="92">
        <f t="shared" si="0"/>
        <v>550</v>
      </c>
      <c r="H49" s="93">
        <v>550</v>
      </c>
    </row>
    <row r="50" spans="1:8" s="64" customFormat="1" ht="28.5" x14ac:dyDescent="0.2">
      <c r="A50" s="185" t="s">
        <v>150</v>
      </c>
      <c r="B50" s="186"/>
      <c r="C50" s="187"/>
      <c r="D50" s="99" t="s">
        <v>151</v>
      </c>
      <c r="E50" s="85">
        <v>63852</v>
      </c>
      <c r="F50" s="86">
        <f>F51+F56+F65+F67</f>
        <v>59645</v>
      </c>
      <c r="G50" s="87">
        <v>65610</v>
      </c>
      <c r="H50" s="88">
        <v>65610</v>
      </c>
    </row>
    <row r="51" spans="1:8" x14ac:dyDescent="0.2">
      <c r="A51" s="180">
        <v>31</v>
      </c>
      <c r="B51" s="181">
        <v>31</v>
      </c>
      <c r="C51" s="182">
        <v>31</v>
      </c>
      <c r="D51" s="96" t="s">
        <v>11</v>
      </c>
      <c r="E51" s="94">
        <v>17202</v>
      </c>
      <c r="F51" s="91">
        <v>25305</v>
      </c>
      <c r="G51" s="92">
        <v>27836</v>
      </c>
      <c r="H51" s="93">
        <v>27836</v>
      </c>
    </row>
    <row r="52" spans="1:8" x14ac:dyDescent="0.2">
      <c r="A52" s="180">
        <v>31111</v>
      </c>
      <c r="B52" s="181">
        <v>31111</v>
      </c>
      <c r="C52" s="182">
        <v>31111</v>
      </c>
      <c r="D52" s="96" t="s">
        <v>112</v>
      </c>
      <c r="E52" s="94">
        <v>13202</v>
      </c>
      <c r="F52" s="65">
        <v>25305</v>
      </c>
      <c r="G52" s="92">
        <v>27836</v>
      </c>
      <c r="H52" s="93">
        <v>27836</v>
      </c>
    </row>
    <row r="53" spans="1:8" x14ac:dyDescent="0.2">
      <c r="A53" s="180">
        <v>31213</v>
      </c>
      <c r="B53" s="181">
        <v>31213</v>
      </c>
      <c r="C53" s="182">
        <v>31213</v>
      </c>
      <c r="D53" s="96" t="s">
        <v>113</v>
      </c>
      <c r="E53" s="94">
        <v>200</v>
      </c>
      <c r="F53" s="91">
        <v>0</v>
      </c>
      <c r="G53" s="92">
        <f t="shared" si="0"/>
        <v>0</v>
      </c>
      <c r="H53" s="93">
        <v>0</v>
      </c>
    </row>
    <row r="54" spans="1:8" x14ac:dyDescent="0.2">
      <c r="A54" s="180">
        <v>31216</v>
      </c>
      <c r="B54" s="181">
        <v>31216</v>
      </c>
      <c r="C54" s="182">
        <v>31216</v>
      </c>
      <c r="D54" s="96" t="s">
        <v>114</v>
      </c>
      <c r="E54" s="94">
        <v>800</v>
      </c>
      <c r="F54" s="91">
        <v>0</v>
      </c>
      <c r="G54" s="92">
        <f t="shared" si="0"/>
        <v>0</v>
      </c>
      <c r="H54" s="93">
        <v>0</v>
      </c>
    </row>
    <row r="55" spans="1:8" ht="28.5" x14ac:dyDescent="0.2">
      <c r="A55" s="180">
        <v>31321</v>
      </c>
      <c r="B55" s="181">
        <v>31321</v>
      </c>
      <c r="C55" s="182">
        <v>31321</v>
      </c>
      <c r="D55" s="96" t="s">
        <v>115</v>
      </c>
      <c r="E55" s="94">
        <v>3000</v>
      </c>
      <c r="F55" s="91">
        <v>0</v>
      </c>
      <c r="G55" s="92">
        <f t="shared" si="0"/>
        <v>0</v>
      </c>
      <c r="H55" s="93">
        <v>0</v>
      </c>
    </row>
    <row r="56" spans="1:8" x14ac:dyDescent="0.2">
      <c r="A56" s="180">
        <v>32</v>
      </c>
      <c r="B56" s="181">
        <v>32</v>
      </c>
      <c r="C56" s="182">
        <v>32</v>
      </c>
      <c r="D56" s="96" t="s">
        <v>25</v>
      </c>
      <c r="E56" s="94">
        <v>46000</v>
      </c>
      <c r="F56" s="91">
        <f>SUM(F57:F64)</f>
        <v>34140</v>
      </c>
      <c r="G56" s="92">
        <f t="shared" si="0"/>
        <v>37554</v>
      </c>
      <c r="H56" s="93">
        <v>37554</v>
      </c>
    </row>
    <row r="57" spans="1:8" ht="28.5" x14ac:dyDescent="0.2">
      <c r="A57" s="180">
        <v>32121</v>
      </c>
      <c r="B57" s="181">
        <v>32121</v>
      </c>
      <c r="C57" s="182">
        <v>32121</v>
      </c>
      <c r="D57" s="96" t="s">
        <v>116</v>
      </c>
      <c r="E57" s="94">
        <v>7000</v>
      </c>
      <c r="F57" s="65">
        <v>180</v>
      </c>
      <c r="G57" s="92">
        <f t="shared" si="0"/>
        <v>198.00000000000003</v>
      </c>
      <c r="H57" s="93">
        <v>198.00000000000003</v>
      </c>
    </row>
    <row r="58" spans="1:8" ht="28.5" x14ac:dyDescent="0.2">
      <c r="A58" s="180">
        <v>32214</v>
      </c>
      <c r="B58" s="181">
        <v>32214</v>
      </c>
      <c r="C58" s="182">
        <v>32214</v>
      </c>
      <c r="D58" s="96" t="s">
        <v>117</v>
      </c>
      <c r="E58" s="94">
        <v>700</v>
      </c>
      <c r="F58" s="91">
        <v>100</v>
      </c>
      <c r="G58" s="92">
        <f t="shared" si="0"/>
        <v>110.00000000000001</v>
      </c>
      <c r="H58" s="93">
        <v>110.00000000000001</v>
      </c>
    </row>
    <row r="59" spans="1:8" ht="28.5" x14ac:dyDescent="0.2">
      <c r="A59" s="180">
        <v>32216</v>
      </c>
      <c r="B59" s="181">
        <v>32216</v>
      </c>
      <c r="C59" s="182">
        <v>32216</v>
      </c>
      <c r="D59" s="96" t="s">
        <v>90</v>
      </c>
      <c r="E59" s="94">
        <v>700</v>
      </c>
      <c r="F59" s="91">
        <v>0</v>
      </c>
      <c r="G59" s="92">
        <f t="shared" si="0"/>
        <v>0</v>
      </c>
      <c r="H59" s="93">
        <v>0</v>
      </c>
    </row>
    <row r="60" spans="1:8" x14ac:dyDescent="0.2">
      <c r="A60" s="180">
        <v>32224</v>
      </c>
      <c r="B60" s="181">
        <v>32224</v>
      </c>
      <c r="C60" s="182">
        <v>32224</v>
      </c>
      <c r="D60" s="96" t="s">
        <v>118</v>
      </c>
      <c r="E60" s="94">
        <v>35000</v>
      </c>
      <c r="F60" s="91">
        <v>33860</v>
      </c>
      <c r="G60" s="92">
        <f t="shared" si="0"/>
        <v>37246</v>
      </c>
      <c r="H60" s="93">
        <v>37246</v>
      </c>
    </row>
    <row r="61" spans="1:8" x14ac:dyDescent="0.2">
      <c r="A61" s="180">
        <v>32251</v>
      </c>
      <c r="B61" s="181">
        <v>32251</v>
      </c>
      <c r="C61" s="182">
        <v>32251</v>
      </c>
      <c r="D61" s="96" t="s">
        <v>95</v>
      </c>
      <c r="E61" s="94">
        <v>1300</v>
      </c>
      <c r="F61" s="91">
        <v>0</v>
      </c>
      <c r="G61" s="92">
        <f t="shared" si="0"/>
        <v>0</v>
      </c>
      <c r="H61" s="93">
        <v>0</v>
      </c>
    </row>
    <row r="62" spans="1:8" ht="28.5" x14ac:dyDescent="0.2">
      <c r="A62" s="180">
        <v>32271</v>
      </c>
      <c r="B62" s="181">
        <v>32271</v>
      </c>
      <c r="C62" s="182">
        <v>32271</v>
      </c>
      <c r="D62" s="96" t="s">
        <v>96</v>
      </c>
      <c r="E62" s="94">
        <v>500</v>
      </c>
      <c r="F62" s="91">
        <v>0</v>
      </c>
      <c r="G62" s="92">
        <f t="shared" si="0"/>
        <v>0</v>
      </c>
      <c r="H62" s="93">
        <v>0</v>
      </c>
    </row>
    <row r="63" spans="1:8" ht="42.75" x14ac:dyDescent="0.2">
      <c r="A63" s="180">
        <v>32361</v>
      </c>
      <c r="B63" s="181">
        <v>32361</v>
      </c>
      <c r="C63" s="182">
        <v>32361</v>
      </c>
      <c r="D63" s="96" t="s">
        <v>103</v>
      </c>
      <c r="E63" s="94">
        <v>600</v>
      </c>
      <c r="F63" s="91">
        <v>0</v>
      </c>
      <c r="G63" s="92">
        <f t="shared" si="0"/>
        <v>0</v>
      </c>
      <c r="H63" s="93">
        <v>0</v>
      </c>
    </row>
    <row r="64" spans="1:8" ht="28.5" x14ac:dyDescent="0.2">
      <c r="A64" s="180">
        <v>32999</v>
      </c>
      <c r="B64" s="181">
        <v>32999</v>
      </c>
      <c r="C64" s="182">
        <v>32999</v>
      </c>
      <c r="D64" s="96" t="s">
        <v>107</v>
      </c>
      <c r="E64" s="94">
        <v>200</v>
      </c>
      <c r="F64" s="91">
        <v>0</v>
      </c>
      <c r="G64" s="92">
        <f t="shared" si="0"/>
        <v>0</v>
      </c>
      <c r="H64" s="93">
        <v>0</v>
      </c>
    </row>
    <row r="65" spans="1:8" x14ac:dyDescent="0.2">
      <c r="A65" s="180">
        <v>34</v>
      </c>
      <c r="B65" s="181">
        <v>34</v>
      </c>
      <c r="C65" s="182">
        <v>34</v>
      </c>
      <c r="D65" s="96" t="s">
        <v>74</v>
      </c>
      <c r="E65" s="94">
        <v>200</v>
      </c>
      <c r="F65" s="91">
        <v>200</v>
      </c>
      <c r="G65" s="92">
        <f t="shared" si="0"/>
        <v>220.00000000000003</v>
      </c>
      <c r="H65" s="93">
        <v>220.00000000000003</v>
      </c>
    </row>
    <row r="66" spans="1:8" x14ac:dyDescent="0.2">
      <c r="A66" s="180">
        <v>34312</v>
      </c>
      <c r="B66" s="181">
        <v>34312</v>
      </c>
      <c r="C66" s="182">
        <v>34312</v>
      </c>
      <c r="D66" s="96" t="s">
        <v>108</v>
      </c>
      <c r="E66" s="94">
        <v>200</v>
      </c>
      <c r="F66" s="91">
        <v>200</v>
      </c>
      <c r="G66" s="92">
        <f t="shared" si="0"/>
        <v>220.00000000000003</v>
      </c>
      <c r="H66" s="93">
        <v>220.00000000000003</v>
      </c>
    </row>
    <row r="67" spans="1:8" ht="42.75" x14ac:dyDescent="0.2">
      <c r="A67" s="180">
        <v>42</v>
      </c>
      <c r="B67" s="181">
        <v>42</v>
      </c>
      <c r="C67" s="182">
        <v>42</v>
      </c>
      <c r="D67" s="96" t="s">
        <v>34</v>
      </c>
      <c r="E67" s="94">
        <v>450</v>
      </c>
      <c r="F67" s="91">
        <v>0</v>
      </c>
      <c r="G67" s="92">
        <f t="shared" si="0"/>
        <v>0</v>
      </c>
      <c r="H67" s="93">
        <v>0</v>
      </c>
    </row>
    <row r="68" spans="1:8" x14ac:dyDescent="0.2">
      <c r="A68" s="180">
        <v>42219</v>
      </c>
      <c r="B68" s="181">
        <v>42219</v>
      </c>
      <c r="C68" s="182">
        <v>42219</v>
      </c>
      <c r="D68" s="96" t="s">
        <v>109</v>
      </c>
      <c r="E68" s="94">
        <v>450</v>
      </c>
      <c r="F68" s="91">
        <v>0</v>
      </c>
      <c r="G68" s="92">
        <f t="shared" si="0"/>
        <v>0</v>
      </c>
      <c r="H68" s="93">
        <v>0</v>
      </c>
    </row>
    <row r="69" spans="1:8" s="63" customFormat="1" ht="78" customHeight="1" x14ac:dyDescent="0.25">
      <c r="A69" s="188" t="s">
        <v>152</v>
      </c>
      <c r="B69" s="189"/>
      <c r="C69" s="190"/>
      <c r="D69" s="102" t="s">
        <v>191</v>
      </c>
      <c r="E69" s="78">
        <v>4932</v>
      </c>
      <c r="F69" s="79">
        <f>F70+F75+F79+F85+F88+F91</f>
        <v>5882</v>
      </c>
      <c r="G69" s="80">
        <v>6470</v>
      </c>
      <c r="H69" s="81">
        <v>6470</v>
      </c>
    </row>
    <row r="70" spans="1:8" s="64" customFormat="1" x14ac:dyDescent="0.2">
      <c r="A70" s="185" t="s">
        <v>149</v>
      </c>
      <c r="B70" s="186"/>
      <c r="C70" s="187"/>
      <c r="D70" s="103" t="s">
        <v>77</v>
      </c>
      <c r="E70" s="85">
        <v>1062</v>
      </c>
      <c r="F70" s="86">
        <v>1512</v>
      </c>
      <c r="G70" s="87">
        <v>1663</v>
      </c>
      <c r="H70" s="88">
        <v>1663</v>
      </c>
    </row>
    <row r="71" spans="1:8" x14ac:dyDescent="0.2">
      <c r="A71" s="180">
        <v>32</v>
      </c>
      <c r="B71" s="181">
        <v>32</v>
      </c>
      <c r="C71" s="182">
        <v>32</v>
      </c>
      <c r="D71" s="96" t="s">
        <v>25</v>
      </c>
      <c r="E71" s="94">
        <v>1062</v>
      </c>
      <c r="F71" s="91">
        <v>1512</v>
      </c>
      <c r="G71" s="92">
        <v>1663</v>
      </c>
      <c r="H71" s="93">
        <v>1663</v>
      </c>
    </row>
    <row r="72" spans="1:8" x14ac:dyDescent="0.2">
      <c r="A72" s="114">
        <v>32372</v>
      </c>
      <c r="B72" s="115"/>
      <c r="C72" s="116"/>
      <c r="D72" s="117" t="s">
        <v>104</v>
      </c>
      <c r="E72" s="94">
        <v>0</v>
      </c>
      <c r="F72" s="91">
        <v>450</v>
      </c>
      <c r="G72" s="92">
        <v>495</v>
      </c>
      <c r="H72" s="93">
        <v>495</v>
      </c>
    </row>
    <row r="73" spans="1:8" x14ac:dyDescent="0.2">
      <c r="A73" s="114">
        <v>32389</v>
      </c>
      <c r="B73" s="115"/>
      <c r="C73" s="116"/>
      <c r="D73" s="117" t="s">
        <v>178</v>
      </c>
      <c r="E73" s="94">
        <v>0</v>
      </c>
      <c r="F73" s="91">
        <v>0</v>
      </c>
      <c r="G73" s="92"/>
      <c r="H73" s="93"/>
    </row>
    <row r="74" spans="1:8" x14ac:dyDescent="0.2">
      <c r="A74" s="180">
        <v>32399</v>
      </c>
      <c r="B74" s="181">
        <v>32399</v>
      </c>
      <c r="C74" s="182">
        <v>32399</v>
      </c>
      <c r="D74" s="96" t="s">
        <v>106</v>
      </c>
      <c r="E74" s="94">
        <v>1062</v>
      </c>
      <c r="F74" s="91">
        <v>1062</v>
      </c>
      <c r="G74" s="92">
        <v>1168</v>
      </c>
      <c r="H74" s="93">
        <v>1168</v>
      </c>
    </row>
    <row r="75" spans="1:8" s="64" customFormat="1" x14ac:dyDescent="0.2">
      <c r="A75" s="185" t="s">
        <v>153</v>
      </c>
      <c r="B75" s="186"/>
      <c r="C75" s="187"/>
      <c r="D75" s="103" t="s">
        <v>154</v>
      </c>
      <c r="E75" s="85">
        <v>660</v>
      </c>
      <c r="F75" s="86">
        <v>150</v>
      </c>
      <c r="G75" s="87">
        <f t="shared" ref="G75:G140" si="1">1.1*F75</f>
        <v>165</v>
      </c>
      <c r="H75" s="88">
        <v>165</v>
      </c>
    </row>
    <row r="76" spans="1:8" x14ac:dyDescent="0.2">
      <c r="A76" s="174">
        <v>32</v>
      </c>
      <c r="B76" s="175">
        <v>32</v>
      </c>
      <c r="C76" s="175">
        <v>32</v>
      </c>
      <c r="D76" s="104" t="s">
        <v>25</v>
      </c>
      <c r="E76" s="90">
        <v>660</v>
      </c>
      <c r="F76" s="91">
        <v>150</v>
      </c>
      <c r="G76" s="92">
        <f t="shared" si="1"/>
        <v>165</v>
      </c>
      <c r="H76" s="93">
        <v>165</v>
      </c>
    </row>
    <row r="77" spans="1:8" x14ac:dyDescent="0.2">
      <c r="A77" s="174">
        <v>32221</v>
      </c>
      <c r="B77" s="175">
        <v>32221</v>
      </c>
      <c r="C77" s="175">
        <v>32221</v>
      </c>
      <c r="D77" s="104" t="s">
        <v>91</v>
      </c>
      <c r="E77" s="90">
        <v>660</v>
      </c>
      <c r="F77" s="91">
        <v>150</v>
      </c>
      <c r="G77" s="92">
        <f t="shared" si="1"/>
        <v>165</v>
      </c>
      <c r="H77" s="93">
        <v>165</v>
      </c>
    </row>
    <row r="78" spans="1:8" ht="28.5" x14ac:dyDescent="0.2">
      <c r="A78" s="174">
        <v>32313</v>
      </c>
      <c r="B78" s="175">
        <v>32313</v>
      </c>
      <c r="C78" s="175">
        <v>32313</v>
      </c>
      <c r="D78" s="104" t="s">
        <v>98</v>
      </c>
      <c r="E78" s="90">
        <v>0</v>
      </c>
      <c r="F78" s="91">
        <v>0</v>
      </c>
      <c r="G78" s="92">
        <f t="shared" si="1"/>
        <v>0</v>
      </c>
      <c r="H78" s="93">
        <v>0</v>
      </c>
    </row>
    <row r="79" spans="1:8" s="64" customFormat="1" ht="21.75" customHeight="1" x14ac:dyDescent="0.2">
      <c r="A79" s="185" t="s">
        <v>150</v>
      </c>
      <c r="B79" s="186"/>
      <c r="C79" s="187"/>
      <c r="D79" s="103" t="s">
        <v>155</v>
      </c>
      <c r="E79" s="85">
        <v>660</v>
      </c>
      <c r="F79" s="86">
        <v>100</v>
      </c>
      <c r="G79" s="87">
        <f t="shared" si="1"/>
        <v>110.00000000000001</v>
      </c>
      <c r="H79" s="88">
        <v>110.00000000000001</v>
      </c>
    </row>
    <row r="80" spans="1:8" x14ac:dyDescent="0.2">
      <c r="A80" s="174">
        <v>31</v>
      </c>
      <c r="B80" s="175">
        <v>31</v>
      </c>
      <c r="C80" s="175">
        <v>31</v>
      </c>
      <c r="D80" s="104" t="s">
        <v>11</v>
      </c>
      <c r="E80" s="90">
        <v>0</v>
      </c>
      <c r="F80" s="91">
        <v>0</v>
      </c>
      <c r="G80" s="92">
        <f t="shared" si="1"/>
        <v>0</v>
      </c>
      <c r="H80" s="93">
        <v>0</v>
      </c>
    </row>
    <row r="81" spans="1:8" ht="28.5" x14ac:dyDescent="0.2">
      <c r="A81" s="174">
        <v>31311</v>
      </c>
      <c r="B81" s="175">
        <v>31311</v>
      </c>
      <c r="C81" s="175">
        <v>31311</v>
      </c>
      <c r="D81" s="104" t="s">
        <v>119</v>
      </c>
      <c r="E81" s="90">
        <v>0</v>
      </c>
      <c r="F81" s="91">
        <v>0</v>
      </c>
      <c r="G81" s="92">
        <f t="shared" si="1"/>
        <v>0</v>
      </c>
      <c r="H81" s="93">
        <v>0</v>
      </c>
    </row>
    <row r="82" spans="1:8" x14ac:dyDescent="0.2">
      <c r="A82" s="174">
        <v>32</v>
      </c>
      <c r="B82" s="175">
        <v>32</v>
      </c>
      <c r="C82" s="175">
        <v>32</v>
      </c>
      <c r="D82" s="104" t="s">
        <v>25</v>
      </c>
      <c r="E82" s="90">
        <v>660</v>
      </c>
      <c r="F82" s="91">
        <v>100</v>
      </c>
      <c r="G82" s="92">
        <f t="shared" si="1"/>
        <v>110.00000000000001</v>
      </c>
      <c r="H82" s="93">
        <v>110.00000000000001</v>
      </c>
    </row>
    <row r="83" spans="1:8" x14ac:dyDescent="0.2">
      <c r="A83" s="174">
        <v>32399</v>
      </c>
      <c r="B83" s="175">
        <v>32399</v>
      </c>
      <c r="C83" s="175">
        <v>32399</v>
      </c>
      <c r="D83" s="104" t="s">
        <v>106</v>
      </c>
      <c r="E83" s="90">
        <v>330</v>
      </c>
      <c r="F83" s="91">
        <v>0</v>
      </c>
      <c r="G83" s="92">
        <f t="shared" si="1"/>
        <v>0</v>
      </c>
      <c r="H83" s="93">
        <v>0</v>
      </c>
    </row>
    <row r="84" spans="1:8" ht="28.5" x14ac:dyDescent="0.2">
      <c r="A84" s="174">
        <v>32999</v>
      </c>
      <c r="B84" s="175">
        <v>32999</v>
      </c>
      <c r="C84" s="175">
        <v>32999</v>
      </c>
      <c r="D84" s="104" t="s">
        <v>107</v>
      </c>
      <c r="E84" s="90">
        <v>330</v>
      </c>
      <c r="F84" s="91">
        <v>100</v>
      </c>
      <c r="G84" s="92">
        <f t="shared" si="1"/>
        <v>110.00000000000001</v>
      </c>
      <c r="H84" s="93">
        <v>110.00000000000001</v>
      </c>
    </row>
    <row r="85" spans="1:8" s="64" customFormat="1" ht="28.5" customHeight="1" x14ac:dyDescent="0.2">
      <c r="A85" s="185" t="s">
        <v>156</v>
      </c>
      <c r="B85" s="186"/>
      <c r="C85" s="187"/>
      <c r="D85" s="103" t="s">
        <v>78</v>
      </c>
      <c r="E85" s="85">
        <v>2550</v>
      </c>
      <c r="F85" s="86">
        <v>1900</v>
      </c>
      <c r="G85" s="87">
        <f t="shared" si="1"/>
        <v>2090</v>
      </c>
      <c r="H85" s="88">
        <v>2090</v>
      </c>
    </row>
    <row r="86" spans="1:8" x14ac:dyDescent="0.2">
      <c r="A86" s="174">
        <v>32</v>
      </c>
      <c r="B86" s="175">
        <v>32</v>
      </c>
      <c r="C86" s="175">
        <v>32</v>
      </c>
      <c r="D86" s="104" t="s">
        <v>25</v>
      </c>
      <c r="E86" s="90">
        <v>2550</v>
      </c>
      <c r="F86" s="91">
        <v>1900</v>
      </c>
      <c r="G86" s="92">
        <f t="shared" si="1"/>
        <v>2090</v>
      </c>
      <c r="H86" s="93">
        <v>2090</v>
      </c>
    </row>
    <row r="87" spans="1:8" ht="28.5" x14ac:dyDescent="0.2">
      <c r="A87" s="174">
        <v>32319</v>
      </c>
      <c r="B87" s="175">
        <v>32319</v>
      </c>
      <c r="C87" s="175">
        <v>32319</v>
      </c>
      <c r="D87" s="104" t="s">
        <v>99</v>
      </c>
      <c r="E87" s="90">
        <v>2550</v>
      </c>
      <c r="F87" s="91">
        <v>1900</v>
      </c>
      <c r="G87" s="92">
        <f t="shared" si="1"/>
        <v>2090</v>
      </c>
      <c r="H87" s="93">
        <v>2090</v>
      </c>
    </row>
    <row r="88" spans="1:8" s="64" customFormat="1" ht="28.5" customHeight="1" x14ac:dyDescent="0.2">
      <c r="A88" s="185" t="s">
        <v>175</v>
      </c>
      <c r="B88" s="186"/>
      <c r="C88" s="187"/>
      <c r="D88" s="103" t="s">
        <v>176</v>
      </c>
      <c r="E88" s="85">
        <v>0</v>
      </c>
      <c r="F88" s="86">
        <v>2100</v>
      </c>
      <c r="G88" s="87">
        <f t="shared" ref="G88:G90" si="2">1.1*F88</f>
        <v>2310</v>
      </c>
      <c r="H88" s="88">
        <v>2310</v>
      </c>
    </row>
    <row r="89" spans="1:8" x14ac:dyDescent="0.2">
      <c r="A89" s="174">
        <v>32</v>
      </c>
      <c r="B89" s="175">
        <v>32</v>
      </c>
      <c r="C89" s="175">
        <v>32</v>
      </c>
      <c r="D89" s="104" t="s">
        <v>25</v>
      </c>
      <c r="E89" s="90">
        <v>0</v>
      </c>
      <c r="F89" s="91">
        <v>2100</v>
      </c>
      <c r="G89" s="92">
        <f t="shared" si="2"/>
        <v>2310</v>
      </c>
      <c r="H89" s="93">
        <v>2310</v>
      </c>
    </row>
    <row r="90" spans="1:8" x14ac:dyDescent="0.2">
      <c r="A90" s="174">
        <v>32399</v>
      </c>
      <c r="B90" s="175">
        <v>32319</v>
      </c>
      <c r="C90" s="175">
        <v>32319</v>
      </c>
      <c r="D90" s="104" t="s">
        <v>177</v>
      </c>
      <c r="E90" s="90">
        <v>0</v>
      </c>
      <c r="F90" s="91">
        <v>2100</v>
      </c>
      <c r="G90" s="92">
        <f t="shared" si="2"/>
        <v>2310</v>
      </c>
      <c r="H90" s="93">
        <v>2310</v>
      </c>
    </row>
    <row r="91" spans="1:8" s="64" customFormat="1" ht="28.5" customHeight="1" x14ac:dyDescent="0.2">
      <c r="A91" s="185" t="s">
        <v>157</v>
      </c>
      <c r="B91" s="186"/>
      <c r="C91" s="187"/>
      <c r="D91" s="103" t="s">
        <v>76</v>
      </c>
      <c r="E91" s="85">
        <v>0</v>
      </c>
      <c r="F91" s="86">
        <v>120</v>
      </c>
      <c r="G91" s="87">
        <f t="shared" si="1"/>
        <v>132</v>
      </c>
      <c r="H91" s="88">
        <v>132</v>
      </c>
    </row>
    <row r="92" spans="1:8" x14ac:dyDescent="0.2">
      <c r="A92" s="174">
        <v>32</v>
      </c>
      <c r="B92" s="175">
        <v>32</v>
      </c>
      <c r="C92" s="175">
        <v>32</v>
      </c>
      <c r="D92" s="104" t="s">
        <v>25</v>
      </c>
      <c r="E92" s="90">
        <v>0</v>
      </c>
      <c r="F92" s="91">
        <v>120</v>
      </c>
      <c r="G92" s="92">
        <f t="shared" si="1"/>
        <v>132</v>
      </c>
      <c r="H92" s="93">
        <v>132</v>
      </c>
    </row>
    <row r="93" spans="1:8" x14ac:dyDescent="0.2">
      <c r="A93" s="174">
        <v>32412</v>
      </c>
      <c r="B93" s="175">
        <v>32412</v>
      </c>
      <c r="C93" s="175">
        <v>32412</v>
      </c>
      <c r="D93" s="104" t="s">
        <v>120</v>
      </c>
      <c r="E93" s="90">
        <v>0</v>
      </c>
      <c r="F93" s="91">
        <v>120</v>
      </c>
      <c r="G93" s="92">
        <f t="shared" si="1"/>
        <v>132</v>
      </c>
      <c r="H93" s="93">
        <v>132</v>
      </c>
    </row>
    <row r="94" spans="1:8" s="63" customFormat="1" ht="45" x14ac:dyDescent="0.25">
      <c r="A94" s="176" t="s">
        <v>158</v>
      </c>
      <c r="B94" s="177"/>
      <c r="C94" s="177"/>
      <c r="D94" s="105" t="s">
        <v>183</v>
      </c>
      <c r="E94" s="78">
        <v>400</v>
      </c>
      <c r="F94" s="79">
        <v>100</v>
      </c>
      <c r="G94" s="80">
        <f t="shared" si="1"/>
        <v>110.00000000000001</v>
      </c>
      <c r="H94" s="81">
        <v>110.00000000000001</v>
      </c>
    </row>
    <row r="95" spans="1:8" s="64" customFormat="1" ht="28.5" x14ac:dyDescent="0.2">
      <c r="A95" s="178" t="s">
        <v>153</v>
      </c>
      <c r="B95" s="179"/>
      <c r="C95" s="179"/>
      <c r="D95" s="103" t="s">
        <v>76</v>
      </c>
      <c r="E95" s="85">
        <v>400</v>
      </c>
      <c r="F95" s="86">
        <v>100</v>
      </c>
      <c r="G95" s="87">
        <f t="shared" si="1"/>
        <v>110.00000000000001</v>
      </c>
      <c r="H95" s="88">
        <v>110.00000000000001</v>
      </c>
    </row>
    <row r="96" spans="1:8" x14ac:dyDescent="0.2">
      <c r="A96" s="174">
        <v>32</v>
      </c>
      <c r="B96" s="175">
        <v>32</v>
      </c>
      <c r="C96" s="175">
        <v>32</v>
      </c>
      <c r="D96" s="104" t="s">
        <v>25</v>
      </c>
      <c r="E96" s="90">
        <v>400</v>
      </c>
      <c r="F96" s="91">
        <v>100</v>
      </c>
      <c r="G96" s="92">
        <f t="shared" si="1"/>
        <v>110.00000000000001</v>
      </c>
      <c r="H96" s="93">
        <v>110.00000000000001</v>
      </c>
    </row>
    <row r="97" spans="1:8" ht="28.5" x14ac:dyDescent="0.2">
      <c r="A97" s="174">
        <v>32149</v>
      </c>
      <c r="B97" s="175">
        <v>32149</v>
      </c>
      <c r="C97" s="175">
        <v>32149</v>
      </c>
      <c r="D97" s="104" t="s">
        <v>121</v>
      </c>
      <c r="E97" s="90">
        <v>0</v>
      </c>
      <c r="F97" s="91">
        <v>0</v>
      </c>
      <c r="G97" s="92">
        <f t="shared" si="1"/>
        <v>0</v>
      </c>
      <c r="H97" s="93">
        <v>0</v>
      </c>
    </row>
    <row r="98" spans="1:8" ht="28.5" x14ac:dyDescent="0.2">
      <c r="A98" s="174">
        <v>32219</v>
      </c>
      <c r="B98" s="175">
        <v>32219</v>
      </c>
      <c r="C98" s="175">
        <v>32219</v>
      </c>
      <c r="D98" s="104" t="s">
        <v>122</v>
      </c>
      <c r="E98" s="90">
        <v>400</v>
      </c>
      <c r="F98" s="91">
        <v>100</v>
      </c>
      <c r="G98" s="92">
        <f t="shared" si="1"/>
        <v>110.00000000000001</v>
      </c>
      <c r="H98" s="93">
        <v>110.00000000000001</v>
      </c>
    </row>
    <row r="99" spans="1:8" s="63" customFormat="1" ht="30" x14ac:dyDescent="0.25">
      <c r="A99" s="176" t="s">
        <v>159</v>
      </c>
      <c r="B99" s="177"/>
      <c r="C99" s="177"/>
      <c r="D99" s="105" t="s">
        <v>182</v>
      </c>
      <c r="E99" s="106">
        <v>5800</v>
      </c>
      <c r="F99" s="79">
        <v>5900</v>
      </c>
      <c r="G99" s="80">
        <f t="shared" si="1"/>
        <v>6490.0000000000009</v>
      </c>
      <c r="H99" s="81">
        <v>6490.0000000000009</v>
      </c>
    </row>
    <row r="100" spans="1:8" s="64" customFormat="1" ht="28.5" x14ac:dyDescent="0.2">
      <c r="A100" s="178" t="s">
        <v>156</v>
      </c>
      <c r="B100" s="179"/>
      <c r="C100" s="179"/>
      <c r="D100" s="103" t="s">
        <v>78</v>
      </c>
      <c r="E100" s="85">
        <v>5800</v>
      </c>
      <c r="F100" s="86">
        <v>5900</v>
      </c>
      <c r="G100" s="87">
        <f t="shared" si="1"/>
        <v>6490.0000000000009</v>
      </c>
      <c r="H100" s="88">
        <v>6490.0000000000009</v>
      </c>
    </row>
    <row r="101" spans="1:8" ht="42.75" x14ac:dyDescent="0.2">
      <c r="A101" s="180">
        <v>42</v>
      </c>
      <c r="B101" s="181">
        <v>42</v>
      </c>
      <c r="C101" s="182">
        <v>42</v>
      </c>
      <c r="D101" s="104" t="s">
        <v>34</v>
      </c>
      <c r="E101" s="90">
        <v>5800</v>
      </c>
      <c r="F101" s="91">
        <v>5900</v>
      </c>
      <c r="G101" s="92">
        <f t="shared" si="1"/>
        <v>6490.0000000000009</v>
      </c>
      <c r="H101" s="93">
        <v>6490.0000000000009</v>
      </c>
    </row>
    <row r="102" spans="1:8" x14ac:dyDescent="0.2">
      <c r="A102" s="180">
        <v>42411</v>
      </c>
      <c r="B102" s="181">
        <v>42411</v>
      </c>
      <c r="C102" s="182">
        <v>42411</v>
      </c>
      <c r="D102" s="104" t="s">
        <v>123</v>
      </c>
      <c r="E102" s="90">
        <v>5800</v>
      </c>
      <c r="F102" s="91">
        <v>5900</v>
      </c>
      <c r="G102" s="92">
        <f t="shared" si="1"/>
        <v>6490.0000000000009</v>
      </c>
      <c r="H102" s="93">
        <v>6490.0000000000009</v>
      </c>
    </row>
    <row r="103" spans="1:8" s="63" customFormat="1" ht="30" x14ac:dyDescent="0.25">
      <c r="A103" s="176" t="s">
        <v>161</v>
      </c>
      <c r="B103" s="177"/>
      <c r="C103" s="177"/>
      <c r="D103" s="105" t="s">
        <v>181</v>
      </c>
      <c r="E103" s="106">
        <v>550</v>
      </c>
      <c r="F103" s="79">
        <v>2350</v>
      </c>
      <c r="G103" s="80">
        <f t="shared" si="1"/>
        <v>2585</v>
      </c>
      <c r="H103" s="81">
        <v>2585</v>
      </c>
    </row>
    <row r="104" spans="1:8" s="64" customFormat="1" x14ac:dyDescent="0.2">
      <c r="A104" s="178" t="s">
        <v>149</v>
      </c>
      <c r="B104" s="179"/>
      <c r="C104" s="179"/>
      <c r="D104" s="103" t="s">
        <v>77</v>
      </c>
      <c r="E104" s="85">
        <v>550</v>
      </c>
      <c r="F104" s="86">
        <v>2350</v>
      </c>
      <c r="G104" s="87">
        <f t="shared" si="1"/>
        <v>2585</v>
      </c>
      <c r="H104" s="88">
        <v>2585</v>
      </c>
    </row>
    <row r="105" spans="1:8" x14ac:dyDescent="0.2">
      <c r="A105" s="174">
        <v>32</v>
      </c>
      <c r="B105" s="175">
        <v>32</v>
      </c>
      <c r="C105" s="175">
        <v>32</v>
      </c>
      <c r="D105" s="104" t="s">
        <v>25</v>
      </c>
      <c r="E105" s="90">
        <v>550</v>
      </c>
      <c r="F105" s="91">
        <v>2350</v>
      </c>
      <c r="G105" s="92">
        <f t="shared" si="1"/>
        <v>2585</v>
      </c>
      <c r="H105" s="93">
        <v>2585</v>
      </c>
    </row>
    <row r="106" spans="1:8" ht="42.75" x14ac:dyDescent="0.2">
      <c r="A106" s="174">
        <v>32321</v>
      </c>
      <c r="B106" s="175">
        <v>32321</v>
      </c>
      <c r="C106" s="175">
        <v>32321</v>
      </c>
      <c r="D106" s="104" t="s">
        <v>100</v>
      </c>
      <c r="E106" s="90">
        <v>550</v>
      </c>
      <c r="F106" s="91">
        <v>2350</v>
      </c>
      <c r="G106" s="92">
        <f t="shared" si="1"/>
        <v>2585</v>
      </c>
      <c r="H106" s="93">
        <v>2585</v>
      </c>
    </row>
    <row r="107" spans="1:8" s="63" customFormat="1" ht="30" x14ac:dyDescent="0.25">
      <c r="A107" s="176" t="s">
        <v>162</v>
      </c>
      <c r="B107" s="177"/>
      <c r="C107" s="177"/>
      <c r="D107" s="105" t="s">
        <v>185</v>
      </c>
      <c r="E107" s="106">
        <v>1195</v>
      </c>
      <c r="F107" s="79">
        <v>1396</v>
      </c>
      <c r="G107" s="80">
        <v>1536</v>
      </c>
      <c r="H107" s="81">
        <v>1536</v>
      </c>
    </row>
    <row r="108" spans="1:8" s="64" customFormat="1" x14ac:dyDescent="0.2">
      <c r="A108" s="178" t="s">
        <v>149</v>
      </c>
      <c r="B108" s="179"/>
      <c r="C108" s="179"/>
      <c r="D108" s="103" t="s">
        <v>77</v>
      </c>
      <c r="E108" s="85">
        <v>1195</v>
      </c>
      <c r="F108" s="86">
        <v>1396</v>
      </c>
      <c r="G108" s="87">
        <v>1536</v>
      </c>
      <c r="H108" s="88">
        <v>1536</v>
      </c>
    </row>
    <row r="109" spans="1:8" x14ac:dyDescent="0.2">
      <c r="A109" s="174">
        <v>32</v>
      </c>
      <c r="B109" s="175">
        <v>32</v>
      </c>
      <c r="C109" s="175">
        <v>32</v>
      </c>
      <c r="D109" s="104" t="s">
        <v>25</v>
      </c>
      <c r="E109" s="90">
        <v>1195</v>
      </c>
      <c r="F109" s="91">
        <v>1396</v>
      </c>
      <c r="G109" s="92">
        <v>1536</v>
      </c>
      <c r="H109" s="93">
        <v>1536</v>
      </c>
    </row>
    <row r="110" spans="1:8" x14ac:dyDescent="0.2">
      <c r="A110" s="174">
        <v>32389</v>
      </c>
      <c r="B110" s="175">
        <v>32389</v>
      </c>
      <c r="C110" s="175">
        <v>32389</v>
      </c>
      <c r="D110" s="104" t="s">
        <v>105</v>
      </c>
      <c r="E110" s="90">
        <v>1195</v>
      </c>
      <c r="F110" s="91">
        <v>1396</v>
      </c>
      <c r="G110" s="92">
        <v>1536</v>
      </c>
      <c r="H110" s="93">
        <v>1536</v>
      </c>
    </row>
    <row r="111" spans="1:8" s="63" customFormat="1" ht="15" x14ac:dyDescent="0.25">
      <c r="A111" s="176" t="s">
        <v>163</v>
      </c>
      <c r="B111" s="177"/>
      <c r="C111" s="177"/>
      <c r="D111" s="105" t="s">
        <v>124</v>
      </c>
      <c r="E111" s="106">
        <v>0</v>
      </c>
      <c r="F111" s="79">
        <v>0</v>
      </c>
      <c r="G111" s="80">
        <f t="shared" si="1"/>
        <v>0</v>
      </c>
      <c r="H111" s="81">
        <v>0</v>
      </c>
    </row>
    <row r="112" spans="1:8" s="64" customFormat="1" x14ac:dyDescent="0.2">
      <c r="A112" s="178" t="s">
        <v>149</v>
      </c>
      <c r="B112" s="179"/>
      <c r="C112" s="179"/>
      <c r="D112" s="103" t="s">
        <v>77</v>
      </c>
      <c r="E112" s="85">
        <v>0</v>
      </c>
      <c r="F112" s="86">
        <v>0</v>
      </c>
      <c r="G112" s="87">
        <f t="shared" si="1"/>
        <v>0</v>
      </c>
      <c r="H112" s="88">
        <v>0</v>
      </c>
    </row>
    <row r="113" spans="1:8" x14ac:dyDescent="0.2">
      <c r="A113" s="174">
        <v>31</v>
      </c>
      <c r="B113" s="174">
        <v>31</v>
      </c>
      <c r="C113" s="174">
        <v>31</v>
      </c>
      <c r="D113" s="104" t="s">
        <v>11</v>
      </c>
      <c r="E113" s="107">
        <v>0</v>
      </c>
      <c r="F113" s="91">
        <v>0</v>
      </c>
      <c r="G113" s="92">
        <f t="shared" si="1"/>
        <v>0</v>
      </c>
      <c r="H113" s="93">
        <v>0</v>
      </c>
    </row>
    <row r="114" spans="1:8" x14ac:dyDescent="0.2">
      <c r="A114" s="174">
        <v>31111</v>
      </c>
      <c r="B114" s="174">
        <v>31111</v>
      </c>
      <c r="C114" s="174">
        <v>31111</v>
      </c>
      <c r="D114" s="104" t="s">
        <v>112</v>
      </c>
      <c r="E114" s="107">
        <v>0</v>
      </c>
      <c r="F114" s="91">
        <v>0</v>
      </c>
      <c r="G114" s="92">
        <f t="shared" si="1"/>
        <v>0</v>
      </c>
      <c r="H114" s="93">
        <v>0</v>
      </c>
    </row>
    <row r="115" spans="1:8" x14ac:dyDescent="0.2">
      <c r="A115" s="174">
        <v>31216</v>
      </c>
      <c r="B115" s="174">
        <v>31216</v>
      </c>
      <c r="C115" s="174">
        <v>31216</v>
      </c>
      <c r="D115" s="104" t="s">
        <v>114</v>
      </c>
      <c r="E115" s="107">
        <v>0</v>
      </c>
      <c r="F115" s="91">
        <v>0</v>
      </c>
      <c r="G115" s="92">
        <f t="shared" si="1"/>
        <v>0</v>
      </c>
      <c r="H115" s="93">
        <v>0</v>
      </c>
    </row>
    <row r="116" spans="1:8" ht="28.5" x14ac:dyDescent="0.25">
      <c r="A116" s="174">
        <v>31321</v>
      </c>
      <c r="B116" s="174">
        <v>31321</v>
      </c>
      <c r="C116" s="174">
        <v>31321</v>
      </c>
      <c r="D116" s="104" t="s">
        <v>115</v>
      </c>
      <c r="E116" s="107">
        <v>0</v>
      </c>
      <c r="F116" s="101">
        <v>0</v>
      </c>
      <c r="G116" s="92">
        <f t="shared" si="1"/>
        <v>0</v>
      </c>
      <c r="H116" s="93">
        <v>0</v>
      </c>
    </row>
    <row r="117" spans="1:8" x14ac:dyDescent="0.2">
      <c r="A117" s="174">
        <v>32</v>
      </c>
      <c r="B117" s="174">
        <v>32</v>
      </c>
      <c r="C117" s="174">
        <v>32</v>
      </c>
      <c r="D117" s="104" t="s">
        <v>25</v>
      </c>
      <c r="E117" s="107">
        <v>0</v>
      </c>
      <c r="F117" s="91">
        <v>0</v>
      </c>
      <c r="G117" s="92">
        <f t="shared" si="1"/>
        <v>0</v>
      </c>
      <c r="H117" s="93">
        <v>0</v>
      </c>
    </row>
    <row r="118" spans="1:8" ht="28.5" x14ac:dyDescent="0.2">
      <c r="A118" s="174">
        <v>32121</v>
      </c>
      <c r="B118" s="174">
        <v>32121</v>
      </c>
      <c r="C118" s="174">
        <v>32121</v>
      </c>
      <c r="D118" s="104" t="s">
        <v>116</v>
      </c>
      <c r="E118" s="107">
        <v>0</v>
      </c>
      <c r="F118" s="91">
        <v>0</v>
      </c>
      <c r="G118" s="92">
        <f t="shared" si="1"/>
        <v>0</v>
      </c>
      <c r="H118" s="93">
        <v>0</v>
      </c>
    </row>
    <row r="119" spans="1:8" s="63" customFormat="1" ht="52.5" customHeight="1" x14ac:dyDescent="0.25">
      <c r="A119" s="176" t="s">
        <v>164</v>
      </c>
      <c r="B119" s="177"/>
      <c r="C119" s="177"/>
      <c r="D119" s="105" t="s">
        <v>186</v>
      </c>
      <c r="E119" s="78">
        <v>1550</v>
      </c>
      <c r="F119" s="122">
        <v>1750</v>
      </c>
      <c r="G119" s="121">
        <v>1925</v>
      </c>
      <c r="H119" s="81">
        <v>1925</v>
      </c>
    </row>
    <row r="120" spans="1:8" s="64" customFormat="1" ht="22.5" customHeight="1" x14ac:dyDescent="0.2">
      <c r="A120" s="178" t="s">
        <v>150</v>
      </c>
      <c r="B120" s="179"/>
      <c r="C120" s="179"/>
      <c r="D120" s="103" t="s">
        <v>155</v>
      </c>
      <c r="E120" s="85">
        <v>1550</v>
      </c>
      <c r="F120" s="86">
        <v>1750</v>
      </c>
      <c r="G120" s="87">
        <f t="shared" si="1"/>
        <v>1925.0000000000002</v>
      </c>
      <c r="H120" s="88">
        <v>1925.0000000000002</v>
      </c>
    </row>
    <row r="121" spans="1:8" x14ac:dyDescent="0.2">
      <c r="A121" s="180">
        <v>32</v>
      </c>
      <c r="B121" s="181">
        <v>32</v>
      </c>
      <c r="C121" s="182">
        <v>32</v>
      </c>
      <c r="D121" s="104" t="s">
        <v>25</v>
      </c>
      <c r="E121" s="90">
        <v>1550</v>
      </c>
      <c r="F121" s="91">
        <v>1750</v>
      </c>
      <c r="G121" s="92">
        <f t="shared" si="1"/>
        <v>1925.0000000000002</v>
      </c>
      <c r="H121" s="93">
        <v>1925.0000000000002</v>
      </c>
    </row>
    <row r="122" spans="1:8" x14ac:dyDescent="0.2">
      <c r="A122" s="180">
        <v>32923</v>
      </c>
      <c r="B122" s="181">
        <v>32923</v>
      </c>
      <c r="C122" s="182">
        <v>32923</v>
      </c>
      <c r="D122" s="104" t="s">
        <v>125</v>
      </c>
      <c r="E122" s="90">
        <v>1550</v>
      </c>
      <c r="F122" s="91">
        <v>1750</v>
      </c>
      <c r="G122" s="92">
        <f t="shared" si="1"/>
        <v>1925.0000000000002</v>
      </c>
      <c r="H122" s="93">
        <v>1925.0000000000002</v>
      </c>
    </row>
    <row r="123" spans="1:8" s="63" customFormat="1" ht="15" x14ac:dyDescent="0.25">
      <c r="A123" s="176" t="s">
        <v>165</v>
      </c>
      <c r="B123" s="177"/>
      <c r="C123" s="177"/>
      <c r="D123" s="105" t="s">
        <v>126</v>
      </c>
      <c r="E123" s="78">
        <v>11320</v>
      </c>
      <c r="F123" s="79">
        <f>F124</f>
        <v>21170</v>
      </c>
      <c r="G123" s="80">
        <f t="shared" si="1"/>
        <v>23287.000000000004</v>
      </c>
      <c r="H123" s="81">
        <v>23287.000000000004</v>
      </c>
    </row>
    <row r="124" spans="1:8" s="64" customFormat="1" ht="57" x14ac:dyDescent="0.2">
      <c r="A124" s="178" t="s">
        <v>160</v>
      </c>
      <c r="B124" s="179"/>
      <c r="C124" s="179"/>
      <c r="D124" s="103" t="s">
        <v>79</v>
      </c>
      <c r="E124" s="85">
        <v>11320</v>
      </c>
      <c r="F124" s="86">
        <f>F125+F133+F135</f>
        <v>21170</v>
      </c>
      <c r="G124" s="87">
        <f t="shared" si="1"/>
        <v>23287.000000000004</v>
      </c>
      <c r="H124" s="88">
        <v>23287.000000000004</v>
      </c>
    </row>
    <row r="125" spans="1:8" x14ac:dyDescent="0.2">
      <c r="A125" s="174">
        <v>32</v>
      </c>
      <c r="B125" s="175">
        <v>32</v>
      </c>
      <c r="C125" s="175">
        <v>32</v>
      </c>
      <c r="D125" s="104" t="s">
        <v>25</v>
      </c>
      <c r="E125" s="90">
        <v>10600</v>
      </c>
      <c r="F125" s="91">
        <f>F126+F127+F128+F129+F130+F131+F132</f>
        <v>20000</v>
      </c>
      <c r="G125" s="92">
        <f t="shared" si="1"/>
        <v>22000</v>
      </c>
      <c r="H125" s="93">
        <v>22000</v>
      </c>
    </row>
    <row r="126" spans="1:8" ht="28.5" x14ac:dyDescent="0.2">
      <c r="A126" s="174">
        <v>32114</v>
      </c>
      <c r="B126" s="175">
        <v>32114</v>
      </c>
      <c r="C126" s="175">
        <v>32114</v>
      </c>
      <c r="D126" s="104" t="s">
        <v>127</v>
      </c>
      <c r="E126" s="90">
        <v>3000</v>
      </c>
      <c r="F126" s="91">
        <v>3800</v>
      </c>
      <c r="G126" s="92">
        <f t="shared" si="1"/>
        <v>4180</v>
      </c>
      <c r="H126" s="93">
        <v>4180</v>
      </c>
    </row>
    <row r="127" spans="1:8" ht="28.5" x14ac:dyDescent="0.2">
      <c r="A127" s="174">
        <v>32116</v>
      </c>
      <c r="B127" s="175">
        <v>32116</v>
      </c>
      <c r="C127" s="175">
        <v>32116</v>
      </c>
      <c r="D127" s="104" t="s">
        <v>128</v>
      </c>
      <c r="E127" s="90">
        <v>4500</v>
      </c>
      <c r="F127" s="91">
        <v>7500</v>
      </c>
      <c r="G127" s="92">
        <f t="shared" si="1"/>
        <v>8250</v>
      </c>
      <c r="H127" s="93">
        <v>8250</v>
      </c>
    </row>
    <row r="128" spans="1:8" ht="28.5" x14ac:dyDescent="0.2">
      <c r="A128" s="174">
        <v>32119</v>
      </c>
      <c r="B128" s="175">
        <v>32119</v>
      </c>
      <c r="C128" s="175">
        <v>32119</v>
      </c>
      <c r="D128" s="104" t="s">
        <v>129</v>
      </c>
      <c r="E128" s="90">
        <v>1800</v>
      </c>
      <c r="F128" s="91">
        <v>2000</v>
      </c>
      <c r="G128" s="92">
        <f t="shared" si="1"/>
        <v>2200</v>
      </c>
      <c r="H128" s="93">
        <v>2200</v>
      </c>
    </row>
    <row r="129" spans="1:8" x14ac:dyDescent="0.2">
      <c r="A129" s="174">
        <v>32211</v>
      </c>
      <c r="B129" s="175">
        <v>32211</v>
      </c>
      <c r="C129" s="175">
        <v>32211</v>
      </c>
      <c r="D129" s="104" t="s">
        <v>89</v>
      </c>
      <c r="E129" s="90">
        <v>100</v>
      </c>
      <c r="F129" s="91">
        <v>0</v>
      </c>
      <c r="G129" s="92">
        <f t="shared" si="1"/>
        <v>0</v>
      </c>
      <c r="H129" s="93">
        <v>0</v>
      </c>
    </row>
    <row r="130" spans="1:8" x14ac:dyDescent="0.2">
      <c r="A130" s="174">
        <v>32221</v>
      </c>
      <c r="B130" s="175">
        <v>32221</v>
      </c>
      <c r="C130" s="175">
        <v>32221</v>
      </c>
      <c r="D130" s="104" t="s">
        <v>91</v>
      </c>
      <c r="E130" s="90">
        <v>700</v>
      </c>
      <c r="F130" s="91">
        <v>330</v>
      </c>
      <c r="G130" s="92">
        <f t="shared" si="1"/>
        <v>363.00000000000006</v>
      </c>
      <c r="H130" s="93">
        <v>363.00000000000006</v>
      </c>
    </row>
    <row r="131" spans="1:8" x14ac:dyDescent="0.2">
      <c r="A131" s="174">
        <v>32251</v>
      </c>
      <c r="B131" s="175">
        <v>32251</v>
      </c>
      <c r="C131" s="175">
        <v>32251</v>
      </c>
      <c r="D131" s="104" t="s">
        <v>95</v>
      </c>
      <c r="E131" s="90">
        <v>500</v>
      </c>
      <c r="F131" s="91">
        <v>0</v>
      </c>
      <c r="G131" s="92">
        <f t="shared" si="1"/>
        <v>0</v>
      </c>
      <c r="H131" s="93">
        <v>0</v>
      </c>
    </row>
    <row r="132" spans="1:8" x14ac:dyDescent="0.2">
      <c r="A132" s="174">
        <v>32923</v>
      </c>
      <c r="B132" s="175">
        <v>32923</v>
      </c>
      <c r="C132" s="175">
        <v>32923</v>
      </c>
      <c r="D132" s="104" t="s">
        <v>125</v>
      </c>
      <c r="E132" s="90">
        <v>0</v>
      </c>
      <c r="F132" s="91">
        <v>6370</v>
      </c>
      <c r="G132" s="92">
        <f t="shared" si="1"/>
        <v>7007.0000000000009</v>
      </c>
      <c r="H132" s="93">
        <v>7007.0000000000009</v>
      </c>
    </row>
    <row r="133" spans="1:8" x14ac:dyDescent="0.2">
      <c r="A133" s="174">
        <v>34</v>
      </c>
      <c r="B133" s="175">
        <v>34</v>
      </c>
      <c r="C133" s="175">
        <v>34</v>
      </c>
      <c r="D133" s="104" t="s">
        <v>74</v>
      </c>
      <c r="E133" s="90">
        <v>50</v>
      </c>
      <c r="F133" s="91">
        <v>370</v>
      </c>
      <c r="G133" s="92">
        <f t="shared" si="1"/>
        <v>407.00000000000006</v>
      </c>
      <c r="H133" s="93">
        <v>407.00000000000006</v>
      </c>
    </row>
    <row r="134" spans="1:8" x14ac:dyDescent="0.2">
      <c r="A134" s="174">
        <v>34312</v>
      </c>
      <c r="B134" s="175">
        <v>34312</v>
      </c>
      <c r="C134" s="175">
        <v>34312</v>
      </c>
      <c r="D134" s="104" t="s">
        <v>108</v>
      </c>
      <c r="E134" s="90">
        <v>50</v>
      </c>
      <c r="F134" s="91">
        <v>370</v>
      </c>
      <c r="G134" s="92">
        <f t="shared" si="1"/>
        <v>407.00000000000006</v>
      </c>
      <c r="H134" s="93">
        <v>407.00000000000006</v>
      </c>
    </row>
    <row r="135" spans="1:8" ht="42.75" x14ac:dyDescent="0.2">
      <c r="A135" s="174">
        <v>42</v>
      </c>
      <c r="B135" s="175">
        <v>42</v>
      </c>
      <c r="C135" s="175">
        <v>42</v>
      </c>
      <c r="D135" s="104" t="s">
        <v>34</v>
      </c>
      <c r="E135" s="90">
        <v>670</v>
      </c>
      <c r="F135" s="91">
        <v>800</v>
      </c>
      <c r="G135" s="92">
        <f t="shared" si="1"/>
        <v>880.00000000000011</v>
      </c>
      <c r="H135" s="93">
        <v>880.00000000000011</v>
      </c>
    </row>
    <row r="136" spans="1:8" x14ac:dyDescent="0.2">
      <c r="A136" s="174">
        <v>42219</v>
      </c>
      <c r="B136" s="175">
        <v>42219</v>
      </c>
      <c r="C136" s="175">
        <v>42219</v>
      </c>
      <c r="D136" s="104" t="s">
        <v>109</v>
      </c>
      <c r="E136" s="90">
        <v>670</v>
      </c>
      <c r="F136" s="91">
        <v>800</v>
      </c>
      <c r="G136" s="92">
        <f t="shared" si="1"/>
        <v>880.00000000000011</v>
      </c>
      <c r="H136" s="93">
        <v>880.00000000000011</v>
      </c>
    </row>
    <row r="137" spans="1:8" s="63" customFormat="1" ht="45" x14ac:dyDescent="0.25">
      <c r="A137" s="176" t="s">
        <v>166</v>
      </c>
      <c r="B137" s="177"/>
      <c r="C137" s="177"/>
      <c r="D137" s="105" t="s">
        <v>130</v>
      </c>
      <c r="E137" s="78">
        <v>34450</v>
      </c>
      <c r="F137" s="79">
        <v>0</v>
      </c>
      <c r="G137" s="80">
        <f t="shared" si="1"/>
        <v>0</v>
      </c>
      <c r="H137" s="81">
        <v>0</v>
      </c>
    </row>
    <row r="138" spans="1:8" s="64" customFormat="1" x14ac:dyDescent="0.2">
      <c r="A138" s="178" t="s">
        <v>149</v>
      </c>
      <c r="B138" s="179"/>
      <c r="C138" s="179"/>
      <c r="D138" s="103" t="s">
        <v>77</v>
      </c>
      <c r="E138" s="85">
        <v>34450</v>
      </c>
      <c r="F138" s="86">
        <v>0</v>
      </c>
      <c r="G138" s="87">
        <f t="shared" si="1"/>
        <v>0</v>
      </c>
      <c r="H138" s="88">
        <v>0</v>
      </c>
    </row>
    <row r="139" spans="1:8" x14ac:dyDescent="0.2">
      <c r="A139" s="174">
        <v>31</v>
      </c>
      <c r="B139" s="175">
        <v>31</v>
      </c>
      <c r="C139" s="175">
        <v>31</v>
      </c>
      <c r="D139" s="104" t="s">
        <v>11</v>
      </c>
      <c r="E139" s="90">
        <v>33000</v>
      </c>
      <c r="F139" s="91">
        <v>0</v>
      </c>
      <c r="G139" s="92">
        <f t="shared" si="1"/>
        <v>0</v>
      </c>
      <c r="H139" s="93">
        <v>0</v>
      </c>
    </row>
    <row r="140" spans="1:8" x14ac:dyDescent="0.2">
      <c r="A140" s="174">
        <v>31111</v>
      </c>
      <c r="B140" s="175">
        <v>31111</v>
      </c>
      <c r="C140" s="175">
        <v>31111</v>
      </c>
      <c r="D140" s="104" t="s">
        <v>112</v>
      </c>
      <c r="E140" s="90">
        <v>25000</v>
      </c>
      <c r="F140" s="91">
        <v>0</v>
      </c>
      <c r="G140" s="92">
        <f t="shared" si="1"/>
        <v>0</v>
      </c>
      <c r="H140" s="93">
        <v>0</v>
      </c>
    </row>
    <row r="141" spans="1:8" ht="28.5" x14ac:dyDescent="0.2">
      <c r="A141" s="174">
        <v>31219</v>
      </c>
      <c r="B141" s="175">
        <v>31219</v>
      </c>
      <c r="C141" s="175">
        <v>31219</v>
      </c>
      <c r="D141" s="104" t="s">
        <v>131</v>
      </c>
      <c r="E141" s="90">
        <v>1500</v>
      </c>
      <c r="F141" s="91">
        <v>0</v>
      </c>
      <c r="G141" s="92">
        <f t="shared" ref="G141:G195" si="3">1.1*F141</f>
        <v>0</v>
      </c>
      <c r="H141" s="93">
        <v>0</v>
      </c>
    </row>
    <row r="142" spans="1:8" ht="28.5" x14ac:dyDescent="0.2">
      <c r="A142" s="174">
        <v>31321</v>
      </c>
      <c r="B142" s="175">
        <v>31321</v>
      </c>
      <c r="C142" s="175">
        <v>31321</v>
      </c>
      <c r="D142" s="104" t="s">
        <v>115</v>
      </c>
      <c r="E142" s="90">
        <v>6500</v>
      </c>
      <c r="F142" s="91">
        <v>0</v>
      </c>
      <c r="G142" s="92">
        <f t="shared" si="3"/>
        <v>0</v>
      </c>
      <c r="H142" s="93">
        <v>0</v>
      </c>
    </row>
    <row r="143" spans="1:8" x14ac:dyDescent="0.2">
      <c r="A143" s="174">
        <v>32</v>
      </c>
      <c r="B143" s="175">
        <v>32</v>
      </c>
      <c r="C143" s="175">
        <v>32</v>
      </c>
      <c r="D143" s="104" t="s">
        <v>25</v>
      </c>
      <c r="E143" s="90">
        <v>1450</v>
      </c>
      <c r="F143" s="91">
        <v>0</v>
      </c>
      <c r="G143" s="92">
        <f t="shared" si="3"/>
        <v>0</v>
      </c>
      <c r="H143" s="93">
        <v>0</v>
      </c>
    </row>
    <row r="144" spans="1:8" ht="28.5" x14ac:dyDescent="0.2">
      <c r="A144" s="174">
        <v>32111</v>
      </c>
      <c r="B144" s="175">
        <v>32111</v>
      </c>
      <c r="C144" s="175">
        <v>32111</v>
      </c>
      <c r="D144" s="104" t="s">
        <v>85</v>
      </c>
      <c r="E144" s="90">
        <v>450</v>
      </c>
      <c r="F144" s="86">
        <v>0</v>
      </c>
      <c r="G144" s="92">
        <f t="shared" si="3"/>
        <v>0</v>
      </c>
      <c r="H144" s="93">
        <v>0</v>
      </c>
    </row>
    <row r="145" spans="1:8" ht="28.5" x14ac:dyDescent="0.2">
      <c r="A145" s="174">
        <v>32121</v>
      </c>
      <c r="B145" s="175">
        <v>32121</v>
      </c>
      <c r="C145" s="175">
        <v>32121</v>
      </c>
      <c r="D145" s="104" t="s">
        <v>116</v>
      </c>
      <c r="E145" s="90">
        <v>1000</v>
      </c>
      <c r="F145" s="91">
        <v>0</v>
      </c>
      <c r="G145" s="92">
        <f t="shared" si="3"/>
        <v>0</v>
      </c>
      <c r="H145" s="93">
        <v>0</v>
      </c>
    </row>
    <row r="146" spans="1:8" s="63" customFormat="1" ht="45" x14ac:dyDescent="0.25">
      <c r="A146" s="176" t="s">
        <v>189</v>
      </c>
      <c r="B146" s="177"/>
      <c r="C146" s="177"/>
      <c r="D146" s="105" t="s">
        <v>188</v>
      </c>
      <c r="E146" s="78">
        <v>0</v>
      </c>
      <c r="F146" s="122">
        <f>F147</f>
        <v>112106</v>
      </c>
      <c r="G146" s="121">
        <v>119687</v>
      </c>
      <c r="H146" s="81">
        <v>119687</v>
      </c>
    </row>
    <row r="147" spans="1:8" s="64" customFormat="1" x14ac:dyDescent="0.2">
      <c r="A147" s="178" t="s">
        <v>149</v>
      </c>
      <c r="B147" s="179"/>
      <c r="C147" s="179"/>
      <c r="D147" s="103" t="s">
        <v>77</v>
      </c>
      <c r="E147" s="85">
        <v>0</v>
      </c>
      <c r="F147" s="86">
        <f>F148+F153</f>
        <v>112106</v>
      </c>
      <c r="G147" s="87">
        <v>119687</v>
      </c>
      <c r="H147" s="88">
        <v>119687</v>
      </c>
    </row>
    <row r="148" spans="1:8" x14ac:dyDescent="0.2">
      <c r="A148" s="174">
        <v>31</v>
      </c>
      <c r="B148" s="175">
        <v>31</v>
      </c>
      <c r="C148" s="175">
        <v>31</v>
      </c>
      <c r="D148" s="104" t="s">
        <v>11</v>
      </c>
      <c r="E148" s="90">
        <v>0</v>
      </c>
      <c r="F148" s="91">
        <f>F149+F150+F151+F152</f>
        <v>109656</v>
      </c>
      <c r="G148" s="92">
        <v>116992</v>
      </c>
      <c r="H148" s="93">
        <v>116992</v>
      </c>
    </row>
    <row r="149" spans="1:8" x14ac:dyDescent="0.2">
      <c r="A149" s="174">
        <v>31111</v>
      </c>
      <c r="B149" s="175">
        <v>31111</v>
      </c>
      <c r="C149" s="175">
        <v>31111</v>
      </c>
      <c r="D149" s="104" t="s">
        <v>112</v>
      </c>
      <c r="E149" s="90">
        <v>0</v>
      </c>
      <c r="F149" s="91">
        <v>88460</v>
      </c>
      <c r="G149" s="92">
        <f t="shared" si="3"/>
        <v>97306.000000000015</v>
      </c>
      <c r="H149" s="93">
        <v>97306.000000000015</v>
      </c>
    </row>
    <row r="150" spans="1:8" ht="15" x14ac:dyDescent="0.2">
      <c r="A150" s="180">
        <v>31216</v>
      </c>
      <c r="B150" s="183"/>
      <c r="C150" s="184"/>
      <c r="D150" s="104" t="s">
        <v>114</v>
      </c>
      <c r="E150" s="90">
        <v>0</v>
      </c>
      <c r="F150" s="91">
        <v>3300</v>
      </c>
      <c r="G150" s="92">
        <v>3630</v>
      </c>
      <c r="H150" s="93">
        <v>3630</v>
      </c>
    </row>
    <row r="151" spans="1:8" x14ac:dyDescent="0.2">
      <c r="A151" s="174">
        <v>312123</v>
      </c>
      <c r="B151" s="175">
        <v>31219</v>
      </c>
      <c r="C151" s="175">
        <v>31219</v>
      </c>
      <c r="D151" s="104" t="s">
        <v>190</v>
      </c>
      <c r="E151" s="90">
        <v>0</v>
      </c>
      <c r="F151" s="91">
        <v>3300</v>
      </c>
      <c r="G151" s="92">
        <v>0</v>
      </c>
      <c r="H151" s="93">
        <v>0</v>
      </c>
    </row>
    <row r="152" spans="1:8" ht="28.5" x14ac:dyDescent="0.2">
      <c r="A152" s="174">
        <v>31321</v>
      </c>
      <c r="B152" s="175">
        <v>31321</v>
      </c>
      <c r="C152" s="175">
        <v>31321</v>
      </c>
      <c r="D152" s="104" t="s">
        <v>115</v>
      </c>
      <c r="E152" s="90">
        <v>0</v>
      </c>
      <c r="F152" s="91">
        <v>14596</v>
      </c>
      <c r="G152" s="92">
        <v>16056</v>
      </c>
      <c r="H152" s="93">
        <v>16056</v>
      </c>
    </row>
    <row r="153" spans="1:8" x14ac:dyDescent="0.2">
      <c r="A153" s="174">
        <v>32</v>
      </c>
      <c r="B153" s="175">
        <v>32</v>
      </c>
      <c r="C153" s="175">
        <v>32</v>
      </c>
      <c r="D153" s="104" t="s">
        <v>25</v>
      </c>
      <c r="E153" s="90">
        <v>0</v>
      </c>
      <c r="F153" s="91">
        <f>F154+F155</f>
        <v>2450</v>
      </c>
      <c r="G153" s="92">
        <f t="shared" ref="G153:G155" si="4">1.1*F153</f>
        <v>2695</v>
      </c>
      <c r="H153" s="93">
        <v>2695</v>
      </c>
    </row>
    <row r="154" spans="1:8" ht="28.5" x14ac:dyDescent="0.2">
      <c r="A154" s="174">
        <v>32111</v>
      </c>
      <c r="B154" s="175">
        <v>32111</v>
      </c>
      <c r="C154" s="175">
        <v>32111</v>
      </c>
      <c r="D154" s="104" t="s">
        <v>85</v>
      </c>
      <c r="E154" s="90">
        <v>0</v>
      </c>
      <c r="F154" s="91">
        <v>150</v>
      </c>
      <c r="G154" s="92">
        <f t="shared" si="4"/>
        <v>165</v>
      </c>
      <c r="H154" s="93">
        <v>165</v>
      </c>
    </row>
    <row r="155" spans="1:8" ht="28.5" x14ac:dyDescent="0.2">
      <c r="A155" s="174">
        <v>32121</v>
      </c>
      <c r="B155" s="175">
        <v>32121</v>
      </c>
      <c r="C155" s="175">
        <v>32121</v>
      </c>
      <c r="D155" s="104" t="s">
        <v>116</v>
      </c>
      <c r="E155" s="90">
        <v>0</v>
      </c>
      <c r="F155" s="91">
        <v>2300</v>
      </c>
      <c r="G155" s="92">
        <f t="shared" si="4"/>
        <v>2530</v>
      </c>
      <c r="H155" s="93">
        <v>2530</v>
      </c>
    </row>
    <row r="156" spans="1:8" s="63" customFormat="1" ht="30" x14ac:dyDescent="0.25">
      <c r="A156" s="176" t="s">
        <v>167</v>
      </c>
      <c r="B156" s="177"/>
      <c r="C156" s="177"/>
      <c r="D156" s="105" t="s">
        <v>180</v>
      </c>
      <c r="E156" s="78">
        <v>0</v>
      </c>
      <c r="F156" s="79">
        <f>F157+F160</f>
        <v>120409</v>
      </c>
      <c r="G156" s="80">
        <v>132450</v>
      </c>
      <c r="H156" s="81">
        <v>132450</v>
      </c>
    </row>
    <row r="157" spans="1:8" s="64" customFormat="1" x14ac:dyDescent="0.2">
      <c r="A157" s="178" t="s">
        <v>149</v>
      </c>
      <c r="B157" s="179"/>
      <c r="C157" s="179"/>
      <c r="D157" s="103" t="s">
        <v>179</v>
      </c>
      <c r="E157" s="85">
        <v>0</v>
      </c>
      <c r="F157" s="86">
        <v>14354</v>
      </c>
      <c r="G157" s="87">
        <v>15789</v>
      </c>
      <c r="H157" s="88">
        <v>15789</v>
      </c>
    </row>
    <row r="158" spans="1:8" x14ac:dyDescent="0.2">
      <c r="A158" s="174">
        <v>32</v>
      </c>
      <c r="B158" s="175">
        <v>32</v>
      </c>
      <c r="C158" s="175">
        <v>32</v>
      </c>
      <c r="D158" s="104" t="s">
        <v>25</v>
      </c>
      <c r="E158" s="90">
        <v>0</v>
      </c>
      <c r="F158" s="91">
        <v>14354</v>
      </c>
      <c r="G158" s="92">
        <v>15789</v>
      </c>
      <c r="H158" s="93">
        <v>15789</v>
      </c>
    </row>
    <row r="159" spans="1:8" x14ac:dyDescent="0.2">
      <c r="A159" s="174">
        <v>32224</v>
      </c>
      <c r="B159" s="175">
        <v>32224</v>
      </c>
      <c r="C159" s="175">
        <v>32224</v>
      </c>
      <c r="D159" s="104" t="s">
        <v>118</v>
      </c>
      <c r="E159" s="90">
        <v>0</v>
      </c>
      <c r="F159" s="91">
        <v>14354</v>
      </c>
      <c r="G159" s="92">
        <v>15789</v>
      </c>
      <c r="H159" s="93">
        <v>15789</v>
      </c>
    </row>
    <row r="160" spans="1:8" s="64" customFormat="1" ht="28.5" x14ac:dyDescent="0.2">
      <c r="A160" s="178" t="s">
        <v>156</v>
      </c>
      <c r="B160" s="179"/>
      <c r="C160" s="179"/>
      <c r="D160" s="103" t="s">
        <v>78</v>
      </c>
      <c r="E160" s="85">
        <v>0</v>
      </c>
      <c r="F160" s="86">
        <v>106055</v>
      </c>
      <c r="G160" s="87">
        <v>116661</v>
      </c>
      <c r="H160" s="88">
        <v>116661</v>
      </c>
    </row>
    <row r="161" spans="1:8" x14ac:dyDescent="0.2">
      <c r="A161" s="174">
        <v>32</v>
      </c>
      <c r="B161" s="175">
        <v>32</v>
      </c>
      <c r="C161" s="175">
        <v>32</v>
      </c>
      <c r="D161" s="104" t="s">
        <v>25</v>
      </c>
      <c r="E161" s="90">
        <v>0</v>
      </c>
      <c r="F161" s="91">
        <v>106055</v>
      </c>
      <c r="G161" s="92">
        <v>116661</v>
      </c>
      <c r="H161" s="93">
        <v>116661</v>
      </c>
    </row>
    <row r="162" spans="1:8" x14ac:dyDescent="0.2">
      <c r="A162" s="174">
        <v>32224</v>
      </c>
      <c r="B162" s="175">
        <v>32224</v>
      </c>
      <c r="C162" s="175">
        <v>32224</v>
      </c>
      <c r="D162" s="104" t="s">
        <v>118</v>
      </c>
      <c r="E162" s="90">
        <v>0</v>
      </c>
      <c r="F162" s="91">
        <v>106055</v>
      </c>
      <c r="G162" s="92">
        <v>116661</v>
      </c>
      <c r="H162" s="93">
        <v>116661</v>
      </c>
    </row>
    <row r="163" spans="1:8" s="63" customFormat="1" ht="30" x14ac:dyDescent="0.25">
      <c r="A163" s="176" t="s">
        <v>168</v>
      </c>
      <c r="B163" s="177"/>
      <c r="C163" s="177"/>
      <c r="D163" s="105" t="s">
        <v>132</v>
      </c>
      <c r="E163" s="78">
        <v>2010</v>
      </c>
      <c r="F163" s="79">
        <f>F164+F171</f>
        <v>1620</v>
      </c>
      <c r="G163" s="80">
        <f t="shared" si="3"/>
        <v>1782.0000000000002</v>
      </c>
      <c r="H163" s="81">
        <v>1782.0000000000002</v>
      </c>
    </row>
    <row r="164" spans="1:8" s="63" customFormat="1" ht="45" x14ac:dyDescent="0.25">
      <c r="A164" s="176" t="s">
        <v>169</v>
      </c>
      <c r="B164" s="177"/>
      <c r="C164" s="177"/>
      <c r="D164" s="105" t="s">
        <v>187</v>
      </c>
      <c r="E164" s="78">
        <v>600</v>
      </c>
      <c r="F164" s="79">
        <f>F165+F168</f>
        <v>400</v>
      </c>
      <c r="G164" s="80">
        <f t="shared" si="3"/>
        <v>440.00000000000006</v>
      </c>
      <c r="H164" s="81">
        <v>440.00000000000006</v>
      </c>
    </row>
    <row r="165" spans="1:8" s="64" customFormat="1" x14ac:dyDescent="0.2">
      <c r="A165" s="178" t="s">
        <v>153</v>
      </c>
      <c r="B165" s="179"/>
      <c r="C165" s="179"/>
      <c r="D165" s="103" t="s">
        <v>75</v>
      </c>
      <c r="E165" s="85">
        <v>300</v>
      </c>
      <c r="F165" s="86">
        <v>200</v>
      </c>
      <c r="G165" s="87">
        <f t="shared" si="3"/>
        <v>220.00000000000003</v>
      </c>
      <c r="H165" s="88">
        <v>220.00000000000003</v>
      </c>
    </row>
    <row r="166" spans="1:8" ht="42.75" x14ac:dyDescent="0.2">
      <c r="A166" s="174">
        <v>42</v>
      </c>
      <c r="B166" s="175">
        <v>42</v>
      </c>
      <c r="C166" s="175">
        <v>42</v>
      </c>
      <c r="D166" s="104" t="s">
        <v>34</v>
      </c>
      <c r="E166" s="90">
        <v>300</v>
      </c>
      <c r="F166" s="91">
        <v>200</v>
      </c>
      <c r="G166" s="92">
        <f t="shared" si="3"/>
        <v>220.00000000000003</v>
      </c>
      <c r="H166" s="93">
        <v>220.00000000000003</v>
      </c>
    </row>
    <row r="167" spans="1:8" x14ac:dyDescent="0.2">
      <c r="A167" s="174">
        <v>42219</v>
      </c>
      <c r="B167" s="175">
        <v>42219</v>
      </c>
      <c r="C167" s="175">
        <v>42219</v>
      </c>
      <c r="D167" s="104" t="s">
        <v>109</v>
      </c>
      <c r="E167" s="90">
        <v>300</v>
      </c>
      <c r="F167" s="91">
        <v>200</v>
      </c>
      <c r="G167" s="92">
        <f t="shared" si="3"/>
        <v>220.00000000000003</v>
      </c>
      <c r="H167" s="93">
        <v>220.00000000000003</v>
      </c>
    </row>
    <row r="168" spans="1:8" s="64" customFormat="1" x14ac:dyDescent="0.2">
      <c r="A168" s="178" t="s">
        <v>170</v>
      </c>
      <c r="B168" s="179"/>
      <c r="C168" s="179"/>
      <c r="D168" s="103" t="s">
        <v>171</v>
      </c>
      <c r="E168" s="85">
        <v>300</v>
      </c>
      <c r="F168" s="86">
        <v>200</v>
      </c>
      <c r="G168" s="87">
        <f t="shared" si="3"/>
        <v>220.00000000000003</v>
      </c>
      <c r="H168" s="88">
        <v>220.00000000000003</v>
      </c>
    </row>
    <row r="169" spans="1:8" ht="42.75" x14ac:dyDescent="0.2">
      <c r="A169" s="174">
        <v>42</v>
      </c>
      <c r="B169" s="175">
        <v>42</v>
      </c>
      <c r="C169" s="175">
        <v>42</v>
      </c>
      <c r="D169" s="104" t="s">
        <v>34</v>
      </c>
      <c r="E169" s="90">
        <v>300</v>
      </c>
      <c r="F169" s="86">
        <v>200</v>
      </c>
      <c r="G169" s="92">
        <f t="shared" si="3"/>
        <v>220.00000000000003</v>
      </c>
      <c r="H169" s="93">
        <v>220.00000000000003</v>
      </c>
    </row>
    <row r="170" spans="1:8" x14ac:dyDescent="0.2">
      <c r="A170" s="174">
        <v>42219</v>
      </c>
      <c r="B170" s="175">
        <v>42219</v>
      </c>
      <c r="C170" s="175">
        <v>42219</v>
      </c>
      <c r="D170" s="104" t="s">
        <v>109</v>
      </c>
      <c r="E170" s="90">
        <v>300</v>
      </c>
      <c r="F170" s="91">
        <v>200</v>
      </c>
      <c r="G170" s="92">
        <f t="shared" si="3"/>
        <v>220.00000000000003</v>
      </c>
      <c r="H170" s="93">
        <v>220.00000000000003</v>
      </c>
    </row>
    <row r="171" spans="1:8" s="63" customFormat="1" ht="30" x14ac:dyDescent="0.25">
      <c r="A171" s="176" t="s">
        <v>172</v>
      </c>
      <c r="B171" s="177"/>
      <c r="C171" s="177"/>
      <c r="D171" s="105" t="s">
        <v>80</v>
      </c>
      <c r="E171" s="78">
        <v>1410</v>
      </c>
      <c r="F171" s="79">
        <f>F172+F175</f>
        <v>1220</v>
      </c>
      <c r="G171" s="80">
        <f t="shared" si="3"/>
        <v>1342</v>
      </c>
      <c r="H171" s="81">
        <v>1342</v>
      </c>
    </row>
    <row r="172" spans="1:8" s="64" customFormat="1" x14ac:dyDescent="0.2">
      <c r="A172" s="178" t="s">
        <v>149</v>
      </c>
      <c r="B172" s="179"/>
      <c r="C172" s="179"/>
      <c r="D172" s="103" t="s">
        <v>77</v>
      </c>
      <c r="E172" s="85">
        <v>880</v>
      </c>
      <c r="F172" s="86">
        <v>920</v>
      </c>
      <c r="G172" s="87">
        <f t="shared" si="3"/>
        <v>1012.0000000000001</v>
      </c>
      <c r="H172" s="88">
        <v>1012.0000000000001</v>
      </c>
    </row>
    <row r="173" spans="1:8" ht="42.75" x14ac:dyDescent="0.2">
      <c r="A173" s="174">
        <v>42</v>
      </c>
      <c r="B173" s="175">
        <v>42</v>
      </c>
      <c r="C173" s="175">
        <v>42</v>
      </c>
      <c r="D173" s="104" t="s">
        <v>34</v>
      </c>
      <c r="E173" s="90">
        <v>880</v>
      </c>
      <c r="F173" s="91">
        <v>920</v>
      </c>
      <c r="G173" s="92">
        <f t="shared" si="3"/>
        <v>1012.0000000000001</v>
      </c>
      <c r="H173" s="93">
        <v>1012.0000000000001</v>
      </c>
    </row>
    <row r="174" spans="1:8" x14ac:dyDescent="0.2">
      <c r="A174" s="174">
        <v>42411</v>
      </c>
      <c r="B174" s="175">
        <v>42411</v>
      </c>
      <c r="C174" s="175">
        <v>42411</v>
      </c>
      <c r="D174" s="104" t="s">
        <v>123</v>
      </c>
      <c r="E174" s="90">
        <v>880</v>
      </c>
      <c r="F174" s="91">
        <v>920</v>
      </c>
      <c r="G174" s="92">
        <f t="shared" si="3"/>
        <v>1012.0000000000001</v>
      </c>
      <c r="H174" s="93">
        <v>1012.0000000000001</v>
      </c>
    </row>
    <row r="175" spans="1:8" s="64" customFormat="1" ht="28.5" x14ac:dyDescent="0.2">
      <c r="A175" s="178" t="s">
        <v>156</v>
      </c>
      <c r="B175" s="179"/>
      <c r="C175" s="179"/>
      <c r="D175" s="103" t="s">
        <v>78</v>
      </c>
      <c r="E175" s="85">
        <v>530</v>
      </c>
      <c r="F175" s="86">
        <v>300</v>
      </c>
      <c r="G175" s="87">
        <f t="shared" si="3"/>
        <v>330</v>
      </c>
      <c r="H175" s="88">
        <v>330</v>
      </c>
    </row>
    <row r="176" spans="1:8" ht="42.75" x14ac:dyDescent="0.2">
      <c r="A176" s="174">
        <v>42</v>
      </c>
      <c r="B176" s="175">
        <v>42</v>
      </c>
      <c r="C176" s="175">
        <v>42</v>
      </c>
      <c r="D176" s="104" t="s">
        <v>34</v>
      </c>
      <c r="E176" s="90">
        <v>530</v>
      </c>
      <c r="F176" s="91">
        <v>300</v>
      </c>
      <c r="G176" s="92">
        <f t="shared" si="3"/>
        <v>330</v>
      </c>
      <c r="H176" s="93">
        <v>330</v>
      </c>
    </row>
    <row r="177" spans="1:8" x14ac:dyDescent="0.2">
      <c r="A177" s="174">
        <v>42411</v>
      </c>
      <c r="B177" s="175">
        <v>42411</v>
      </c>
      <c r="C177" s="175">
        <v>42411</v>
      </c>
      <c r="D177" s="104" t="s">
        <v>123</v>
      </c>
      <c r="E177" s="90">
        <v>530</v>
      </c>
      <c r="F177" s="91">
        <v>300</v>
      </c>
      <c r="G177" s="92">
        <f t="shared" si="3"/>
        <v>330</v>
      </c>
      <c r="H177" s="93">
        <v>330</v>
      </c>
    </row>
    <row r="178" spans="1:8" s="63" customFormat="1" ht="30" x14ac:dyDescent="0.25">
      <c r="A178" s="176" t="s">
        <v>173</v>
      </c>
      <c r="B178" s="177"/>
      <c r="C178" s="177"/>
      <c r="D178" s="105" t="s">
        <v>133</v>
      </c>
      <c r="E178" s="78">
        <v>1060805</v>
      </c>
      <c r="F178" s="79">
        <f>F179</f>
        <v>1221340</v>
      </c>
      <c r="G178" s="80">
        <f t="shared" si="3"/>
        <v>1343474</v>
      </c>
      <c r="H178" s="81">
        <v>1343474</v>
      </c>
    </row>
    <row r="179" spans="1:8" s="63" customFormat="1" ht="30" x14ac:dyDescent="0.25">
      <c r="A179" s="176" t="s">
        <v>174</v>
      </c>
      <c r="B179" s="177"/>
      <c r="C179" s="177"/>
      <c r="D179" s="105" t="s">
        <v>133</v>
      </c>
      <c r="E179" s="78">
        <v>1060805</v>
      </c>
      <c r="F179" s="79">
        <f>F180</f>
        <v>1221340</v>
      </c>
      <c r="G179" s="80">
        <f t="shared" si="3"/>
        <v>1343474</v>
      </c>
      <c r="H179" s="81">
        <v>1343474</v>
      </c>
    </row>
    <row r="180" spans="1:8" s="64" customFormat="1" ht="28.5" x14ac:dyDescent="0.2">
      <c r="A180" s="178" t="s">
        <v>156</v>
      </c>
      <c r="B180" s="179"/>
      <c r="C180" s="179"/>
      <c r="D180" s="103" t="s">
        <v>78</v>
      </c>
      <c r="E180" s="85">
        <v>1060805</v>
      </c>
      <c r="F180" s="124">
        <f>F181+F192</f>
        <v>1221340</v>
      </c>
      <c r="G180" s="87">
        <f t="shared" si="3"/>
        <v>1343474</v>
      </c>
      <c r="H180" s="88">
        <v>1343474</v>
      </c>
    </row>
    <row r="181" spans="1:8" x14ac:dyDescent="0.2">
      <c r="A181" s="180">
        <v>31</v>
      </c>
      <c r="B181" s="181">
        <v>31</v>
      </c>
      <c r="C181" s="182">
        <v>31</v>
      </c>
      <c r="D181" s="104" t="s">
        <v>11</v>
      </c>
      <c r="E181" s="90">
        <v>1046310</v>
      </c>
      <c r="F181" s="123">
        <f>F182+F183+F184+F185+F186+F187+F188+F189+F190+F191</f>
        <v>1203565</v>
      </c>
      <c r="G181" s="92">
        <v>1323922</v>
      </c>
      <c r="H181" s="93">
        <v>1323922</v>
      </c>
    </row>
    <row r="182" spans="1:8" x14ac:dyDescent="0.2">
      <c r="A182" s="174">
        <v>31111</v>
      </c>
      <c r="B182" s="175">
        <v>31111</v>
      </c>
      <c r="C182" s="175">
        <v>31111</v>
      </c>
      <c r="D182" s="104" t="s">
        <v>112</v>
      </c>
      <c r="E182" s="90">
        <v>824300</v>
      </c>
      <c r="F182" s="123">
        <f t="shared" ref="F182:F196" si="5">E182*1.15</f>
        <v>947944.99999999988</v>
      </c>
      <c r="G182" s="92">
        <v>1042740</v>
      </c>
      <c r="H182" s="93">
        <v>1042740</v>
      </c>
    </row>
    <row r="183" spans="1:8" x14ac:dyDescent="0.2">
      <c r="A183" s="174">
        <v>31113</v>
      </c>
      <c r="B183" s="175">
        <v>31113</v>
      </c>
      <c r="C183" s="175">
        <v>31113</v>
      </c>
      <c r="D183" s="104" t="s">
        <v>134</v>
      </c>
      <c r="E183" s="90">
        <v>7000</v>
      </c>
      <c r="F183" s="123">
        <v>6900</v>
      </c>
      <c r="G183" s="92">
        <f t="shared" si="3"/>
        <v>7590.0000000000009</v>
      </c>
      <c r="H183" s="93">
        <v>7590.0000000000009</v>
      </c>
    </row>
    <row r="184" spans="1:8" x14ac:dyDescent="0.2">
      <c r="A184" s="174">
        <v>31212</v>
      </c>
      <c r="B184" s="175">
        <v>31212</v>
      </c>
      <c r="C184" s="175">
        <v>31212</v>
      </c>
      <c r="D184" s="104" t="s">
        <v>135</v>
      </c>
      <c r="E184" s="90">
        <v>4000</v>
      </c>
      <c r="F184" s="123">
        <f t="shared" si="5"/>
        <v>4600</v>
      </c>
      <c r="G184" s="92">
        <f t="shared" si="3"/>
        <v>5060</v>
      </c>
      <c r="H184" s="93">
        <v>5060</v>
      </c>
    </row>
    <row r="185" spans="1:8" x14ac:dyDescent="0.2">
      <c r="A185" s="174">
        <v>31213</v>
      </c>
      <c r="B185" s="175">
        <v>31213</v>
      </c>
      <c r="C185" s="175">
        <v>31213</v>
      </c>
      <c r="D185" s="104" t="s">
        <v>113</v>
      </c>
      <c r="E185" s="90">
        <v>10000</v>
      </c>
      <c r="F185" s="123">
        <f t="shared" si="5"/>
        <v>11500</v>
      </c>
      <c r="G185" s="92">
        <f t="shared" si="3"/>
        <v>12650.000000000002</v>
      </c>
      <c r="H185" s="93">
        <v>12650.000000000002</v>
      </c>
    </row>
    <row r="186" spans="1:8" ht="28.5" x14ac:dyDescent="0.2">
      <c r="A186" s="174">
        <v>31215</v>
      </c>
      <c r="B186" s="175">
        <v>31215</v>
      </c>
      <c r="C186" s="175">
        <v>31215</v>
      </c>
      <c r="D186" s="104" t="s">
        <v>136</v>
      </c>
      <c r="E186" s="90">
        <v>1210</v>
      </c>
      <c r="F186" s="123">
        <v>1500</v>
      </c>
      <c r="G186" s="92">
        <f t="shared" si="3"/>
        <v>1650.0000000000002</v>
      </c>
      <c r="H186" s="93">
        <v>1650.0000000000002</v>
      </c>
    </row>
    <row r="187" spans="1:8" x14ac:dyDescent="0.2">
      <c r="A187" s="174">
        <v>31216</v>
      </c>
      <c r="B187" s="175">
        <v>31216</v>
      </c>
      <c r="C187" s="175">
        <v>31216</v>
      </c>
      <c r="D187" s="104" t="s">
        <v>114</v>
      </c>
      <c r="E187" s="90">
        <v>15000</v>
      </c>
      <c r="F187" s="123">
        <v>18600</v>
      </c>
      <c r="G187" s="92">
        <f t="shared" si="3"/>
        <v>20460</v>
      </c>
      <c r="H187" s="93">
        <v>20460</v>
      </c>
    </row>
    <row r="188" spans="1:8" ht="28.5" x14ac:dyDescent="0.2">
      <c r="A188" s="174">
        <v>31219</v>
      </c>
      <c r="B188" s="175">
        <v>31219</v>
      </c>
      <c r="C188" s="175">
        <v>31219</v>
      </c>
      <c r="D188" s="104" t="s">
        <v>131</v>
      </c>
      <c r="E188" s="90">
        <v>4800</v>
      </c>
      <c r="F188" s="123">
        <f t="shared" si="5"/>
        <v>5520</v>
      </c>
      <c r="G188" s="92">
        <f t="shared" si="3"/>
        <v>6072.0000000000009</v>
      </c>
      <c r="H188" s="93">
        <v>6072.0000000000009</v>
      </c>
    </row>
    <row r="189" spans="1:8" ht="28.5" x14ac:dyDescent="0.2">
      <c r="A189" s="174">
        <v>31321</v>
      </c>
      <c r="B189" s="175">
        <v>31321</v>
      </c>
      <c r="C189" s="175">
        <v>31321</v>
      </c>
      <c r="D189" s="104" t="s">
        <v>115</v>
      </c>
      <c r="E189" s="90">
        <v>80000</v>
      </c>
      <c r="F189" s="123">
        <f t="shared" si="5"/>
        <v>92000</v>
      </c>
      <c r="G189" s="92">
        <f t="shared" si="3"/>
        <v>101200.00000000001</v>
      </c>
      <c r="H189" s="93">
        <v>101200.00000000001</v>
      </c>
    </row>
    <row r="190" spans="1:8" ht="42.75" x14ac:dyDescent="0.2">
      <c r="A190" s="174">
        <v>31322</v>
      </c>
      <c r="B190" s="175">
        <v>31322</v>
      </c>
      <c r="C190" s="175">
        <v>31322</v>
      </c>
      <c r="D190" s="104" t="s">
        <v>137</v>
      </c>
      <c r="E190" s="90">
        <v>50000</v>
      </c>
      <c r="F190" s="123">
        <f t="shared" si="5"/>
        <v>57499.999999999993</v>
      </c>
      <c r="G190" s="92">
        <f t="shared" si="3"/>
        <v>63250</v>
      </c>
      <c r="H190" s="93">
        <v>63250</v>
      </c>
    </row>
    <row r="191" spans="1:8" ht="42.75" x14ac:dyDescent="0.2">
      <c r="A191" s="174">
        <v>31332</v>
      </c>
      <c r="B191" s="175">
        <v>31332</v>
      </c>
      <c r="C191" s="175">
        <v>31332</v>
      </c>
      <c r="D191" s="104" t="s">
        <v>138</v>
      </c>
      <c r="E191" s="90">
        <v>50000</v>
      </c>
      <c r="F191" s="123">
        <f t="shared" si="5"/>
        <v>57499.999999999993</v>
      </c>
      <c r="G191" s="92">
        <f t="shared" si="3"/>
        <v>63250</v>
      </c>
      <c r="H191" s="93">
        <v>63250</v>
      </c>
    </row>
    <row r="192" spans="1:8" x14ac:dyDescent="0.2">
      <c r="A192" s="174">
        <v>32</v>
      </c>
      <c r="B192" s="175">
        <v>32</v>
      </c>
      <c r="C192" s="175">
        <v>32</v>
      </c>
      <c r="D192" s="104" t="s">
        <v>25</v>
      </c>
      <c r="E192" s="90">
        <v>14495</v>
      </c>
      <c r="F192" s="123">
        <f>F193+F194+F195+F196</f>
        <v>17775</v>
      </c>
      <c r="G192" s="92">
        <f t="shared" si="3"/>
        <v>19552.5</v>
      </c>
      <c r="H192" s="93">
        <v>19552.5</v>
      </c>
    </row>
    <row r="193" spans="1:8" ht="28.5" x14ac:dyDescent="0.2">
      <c r="A193" s="174">
        <v>32121</v>
      </c>
      <c r="B193" s="175">
        <v>32121</v>
      </c>
      <c r="C193" s="175">
        <v>32121</v>
      </c>
      <c r="D193" s="104" t="s">
        <v>116</v>
      </c>
      <c r="E193" s="90">
        <v>9895</v>
      </c>
      <c r="F193" s="123">
        <v>12550</v>
      </c>
      <c r="G193" s="92">
        <f t="shared" si="3"/>
        <v>13805.000000000002</v>
      </c>
      <c r="H193" s="93">
        <v>13805.000000000002</v>
      </c>
    </row>
    <row r="194" spans="1:8" ht="28.5" x14ac:dyDescent="0.2">
      <c r="A194" s="174">
        <v>32131</v>
      </c>
      <c r="B194" s="175">
        <v>32131</v>
      </c>
      <c r="C194" s="175">
        <v>32131</v>
      </c>
      <c r="D194" s="104" t="s">
        <v>88</v>
      </c>
      <c r="E194" s="90">
        <v>100</v>
      </c>
      <c r="F194" s="123">
        <v>50</v>
      </c>
      <c r="G194" s="92">
        <f t="shared" si="3"/>
        <v>55.000000000000007</v>
      </c>
      <c r="H194" s="93">
        <v>55.000000000000007</v>
      </c>
    </row>
    <row r="195" spans="1:8" ht="42.75" x14ac:dyDescent="0.2">
      <c r="A195" s="174">
        <v>32955</v>
      </c>
      <c r="B195" s="175">
        <v>32955</v>
      </c>
      <c r="C195" s="175">
        <v>32955</v>
      </c>
      <c r="D195" s="104" t="s">
        <v>139</v>
      </c>
      <c r="E195" s="90">
        <v>3000</v>
      </c>
      <c r="F195" s="123">
        <f t="shared" si="5"/>
        <v>3449.9999999999995</v>
      </c>
      <c r="G195" s="92">
        <f t="shared" si="3"/>
        <v>3795</v>
      </c>
      <c r="H195" s="93">
        <v>3795</v>
      </c>
    </row>
    <row r="196" spans="1:8" ht="15" thickBot="1" x14ac:dyDescent="0.25">
      <c r="A196" s="174">
        <v>32961</v>
      </c>
      <c r="B196" s="175">
        <v>32961</v>
      </c>
      <c r="C196" s="175">
        <v>32961</v>
      </c>
      <c r="D196" s="104" t="s">
        <v>140</v>
      </c>
      <c r="E196" s="108">
        <v>1500</v>
      </c>
      <c r="F196" s="123">
        <f t="shared" si="5"/>
        <v>1724.9999999999998</v>
      </c>
      <c r="G196" s="109">
        <v>1898</v>
      </c>
      <c r="H196" s="93">
        <v>1898</v>
      </c>
    </row>
    <row r="197" spans="1:8" ht="22.5" customHeight="1" x14ac:dyDescent="0.2">
      <c r="F197" s="68"/>
    </row>
    <row r="198" spans="1:8" ht="56.25" customHeight="1" x14ac:dyDescent="0.2"/>
    <row r="199" spans="1:8" ht="48.75" customHeight="1" x14ac:dyDescent="0.2"/>
    <row r="200" spans="1:8" ht="67.5" customHeight="1" x14ac:dyDescent="0.2"/>
    <row r="201" spans="1:8" ht="29.25" customHeight="1" x14ac:dyDescent="0.2"/>
    <row r="202" spans="1:8" ht="67.5" customHeight="1" x14ac:dyDescent="0.2"/>
    <row r="203" spans="1:8" ht="22.5" customHeight="1" x14ac:dyDescent="0.2"/>
    <row r="204" spans="1:8" ht="39" customHeight="1" x14ac:dyDescent="0.2"/>
    <row r="205" spans="1:8" ht="67.5" customHeight="1" x14ac:dyDescent="0.2"/>
    <row r="206" spans="1:8" ht="22.5" customHeight="1" x14ac:dyDescent="0.2">
      <c r="A206" s="62"/>
      <c r="B206" s="62"/>
      <c r="C206" s="62"/>
      <c r="D206" s="62"/>
      <c r="E206" s="62"/>
      <c r="F206" s="62"/>
      <c r="G206" s="62"/>
      <c r="H206" s="62"/>
    </row>
    <row r="207" spans="1:8" ht="39" customHeight="1" x14ac:dyDescent="0.2">
      <c r="A207" s="62"/>
      <c r="B207" s="62"/>
      <c r="C207" s="62"/>
      <c r="D207" s="62"/>
      <c r="E207" s="62"/>
      <c r="F207" s="62"/>
      <c r="G207" s="62"/>
      <c r="H207" s="62"/>
    </row>
    <row r="208" spans="1:8" ht="67.5" customHeight="1" x14ac:dyDescent="0.2">
      <c r="A208" s="62"/>
      <c r="B208" s="62"/>
      <c r="C208" s="62"/>
      <c r="D208" s="62"/>
      <c r="E208" s="62"/>
      <c r="F208" s="62"/>
      <c r="G208" s="62"/>
      <c r="H208" s="62"/>
    </row>
    <row r="209" spans="1:10" ht="22.5" customHeight="1" x14ac:dyDescent="0.2">
      <c r="A209" s="62"/>
      <c r="B209" s="62"/>
      <c r="C209" s="62"/>
      <c r="D209" s="62"/>
      <c r="E209" s="62"/>
      <c r="F209" s="62"/>
      <c r="G209" s="62"/>
      <c r="H209" s="62"/>
    </row>
    <row r="210" spans="1:10" ht="67.5" customHeight="1" x14ac:dyDescent="0.2">
      <c r="A210" s="62"/>
      <c r="B210" s="62"/>
      <c r="C210" s="62"/>
      <c r="D210" s="62"/>
      <c r="E210" s="62"/>
      <c r="F210" s="62"/>
      <c r="G210" s="62"/>
      <c r="H210" s="62"/>
    </row>
    <row r="211" spans="1:10" ht="22.5" customHeight="1" x14ac:dyDescent="0.2">
      <c r="A211" s="62"/>
      <c r="B211" s="62"/>
      <c r="C211" s="62"/>
      <c r="D211" s="62"/>
      <c r="E211" s="62"/>
      <c r="F211" s="62"/>
      <c r="G211" s="62"/>
      <c r="H211" s="62"/>
    </row>
    <row r="212" spans="1:10" ht="19.5" customHeight="1" x14ac:dyDescent="0.2">
      <c r="A212" s="62"/>
      <c r="B212" s="62"/>
      <c r="C212" s="62"/>
      <c r="D212" s="62"/>
      <c r="E212" s="62"/>
      <c r="F212" s="62"/>
      <c r="G212" s="62"/>
      <c r="H212" s="62"/>
    </row>
    <row r="213" spans="1:10" ht="67.5" customHeight="1" x14ac:dyDescent="0.2">
      <c r="A213" s="62"/>
      <c r="B213" s="62"/>
      <c r="C213" s="62"/>
      <c r="D213" s="62"/>
      <c r="E213" s="62"/>
      <c r="F213" s="62"/>
      <c r="G213" s="62"/>
      <c r="H213" s="62"/>
    </row>
    <row r="214" spans="1:10" ht="22.5" customHeight="1" x14ac:dyDescent="0.2">
      <c r="A214" s="62"/>
      <c r="B214" s="62"/>
      <c r="C214" s="62"/>
      <c r="D214" s="62"/>
      <c r="E214" s="62"/>
      <c r="F214" s="62"/>
      <c r="G214" s="62"/>
      <c r="H214" s="62"/>
    </row>
    <row r="215" spans="1:10" ht="68.25" customHeight="1" x14ac:dyDescent="0.2">
      <c r="A215" s="62"/>
      <c r="B215" s="62"/>
      <c r="C215" s="62"/>
      <c r="D215" s="62"/>
      <c r="E215" s="62"/>
      <c r="F215" s="62"/>
      <c r="G215" s="62"/>
      <c r="H215" s="62"/>
    </row>
    <row r="216" spans="1:10" ht="67.5" customHeight="1" x14ac:dyDescent="0.2">
      <c r="A216" s="62"/>
      <c r="B216" s="62"/>
      <c r="C216" s="62"/>
      <c r="D216" s="62"/>
      <c r="E216" s="62"/>
      <c r="F216" s="62"/>
      <c r="G216" s="62"/>
      <c r="H216" s="62"/>
    </row>
    <row r="217" spans="1:10" ht="22.5" customHeight="1" x14ac:dyDescent="0.2">
      <c r="A217" s="62"/>
      <c r="B217" s="62"/>
      <c r="C217" s="62"/>
      <c r="D217" s="62"/>
      <c r="E217" s="62"/>
      <c r="F217" s="62"/>
      <c r="G217" s="62"/>
      <c r="H217" s="62"/>
    </row>
    <row r="218" spans="1:10" ht="90" customHeight="1" x14ac:dyDescent="0.2">
      <c r="A218" s="62"/>
      <c r="B218" s="62"/>
      <c r="C218" s="62"/>
      <c r="D218" s="62"/>
      <c r="E218" s="62"/>
      <c r="F218" s="62"/>
      <c r="G218" s="62"/>
      <c r="H218" s="62"/>
    </row>
    <row r="219" spans="1:10" ht="56.25" customHeight="1" x14ac:dyDescent="0.2">
      <c r="A219" s="62"/>
      <c r="B219" s="62"/>
      <c r="C219" s="62"/>
      <c r="D219" s="62"/>
      <c r="E219" s="62"/>
      <c r="F219" s="62"/>
      <c r="G219" s="62"/>
      <c r="H219" s="62"/>
    </row>
    <row r="220" spans="1:10" ht="39" customHeight="1" x14ac:dyDescent="0.2">
      <c r="A220" s="62"/>
      <c r="B220" s="62"/>
      <c r="C220" s="62"/>
      <c r="D220" s="62"/>
      <c r="E220" s="62"/>
      <c r="F220" s="62"/>
      <c r="G220" s="62"/>
      <c r="H220" s="62"/>
    </row>
    <row r="221" spans="1:10" ht="33.75" customHeight="1" x14ac:dyDescent="0.2">
      <c r="A221" s="62"/>
      <c r="B221" s="62"/>
      <c r="C221" s="62"/>
      <c r="D221" s="62"/>
      <c r="E221" s="62"/>
      <c r="F221" s="62"/>
      <c r="G221" s="62"/>
      <c r="H221" s="62"/>
    </row>
    <row r="222" spans="1:10" ht="22.5" customHeight="1" x14ac:dyDescent="0.2">
      <c r="A222" s="62"/>
      <c r="B222" s="62"/>
      <c r="C222" s="62"/>
      <c r="D222" s="62"/>
      <c r="E222" s="62"/>
      <c r="F222" s="62"/>
      <c r="G222" s="62"/>
      <c r="H222" s="62"/>
    </row>
    <row r="223" spans="1:10" ht="22.5" customHeight="1" x14ac:dyDescent="0.2">
      <c r="A223" s="62"/>
      <c r="B223" s="62"/>
      <c r="C223" s="62"/>
      <c r="D223" s="62"/>
      <c r="E223" s="62"/>
      <c r="F223" s="62"/>
      <c r="G223" s="62"/>
      <c r="H223" s="62"/>
    </row>
    <row r="224" spans="1:10" ht="15" x14ac:dyDescent="0.25">
      <c r="A224" s="62"/>
      <c r="B224" s="62"/>
      <c r="C224" s="62"/>
      <c r="D224" s="62"/>
      <c r="E224" s="62"/>
      <c r="F224" s="62"/>
      <c r="G224" s="62"/>
      <c r="H224" s="62"/>
      <c r="I224" s="113"/>
      <c r="J224" s="113"/>
    </row>
    <row r="225" spans="1:10" x14ac:dyDescent="0.2">
      <c r="A225" s="62"/>
      <c r="B225" s="62"/>
      <c r="C225" s="62"/>
      <c r="D225" s="62"/>
      <c r="E225" s="62"/>
      <c r="F225" s="62"/>
      <c r="G225" s="62"/>
      <c r="H225" s="62"/>
      <c r="I225" s="111"/>
      <c r="J225" s="111"/>
    </row>
    <row r="226" spans="1:10" x14ac:dyDescent="0.2">
      <c r="A226" s="62"/>
      <c r="B226" s="62"/>
      <c r="C226" s="62"/>
      <c r="D226" s="62"/>
      <c r="E226" s="62"/>
      <c r="F226" s="62"/>
      <c r="G226" s="62"/>
      <c r="H226" s="62"/>
      <c r="I226" s="111"/>
      <c r="J226" s="111"/>
    </row>
    <row r="227" spans="1:10" ht="15" x14ac:dyDescent="0.25">
      <c r="A227" s="62"/>
      <c r="B227" s="62"/>
      <c r="C227" s="62"/>
      <c r="D227" s="62"/>
      <c r="E227" s="62"/>
      <c r="F227" s="62"/>
      <c r="G227" s="62"/>
      <c r="H227" s="62"/>
      <c r="I227" s="113"/>
      <c r="J227" s="113"/>
    </row>
    <row r="228" spans="1:10" x14ac:dyDescent="0.2">
      <c r="A228" s="62"/>
      <c r="B228" s="62"/>
      <c r="C228" s="62"/>
      <c r="D228" s="62"/>
      <c r="E228" s="62"/>
      <c r="F228" s="62"/>
      <c r="G228" s="62"/>
      <c r="H228" s="62"/>
      <c r="I228" s="111"/>
      <c r="J228" s="111"/>
    </row>
    <row r="229" spans="1:10" x14ac:dyDescent="0.2">
      <c r="A229" s="62"/>
      <c r="B229" s="62"/>
      <c r="C229" s="62"/>
      <c r="D229" s="62"/>
      <c r="E229" s="62"/>
      <c r="F229" s="62"/>
      <c r="G229" s="62"/>
      <c r="H229" s="62"/>
      <c r="I229" s="111"/>
      <c r="J229" s="111"/>
    </row>
    <row r="230" spans="1:10" ht="15" x14ac:dyDescent="0.25">
      <c r="A230" s="62"/>
      <c r="B230" s="62"/>
      <c r="C230" s="62"/>
      <c r="D230" s="62"/>
      <c r="E230" s="62"/>
      <c r="F230" s="62"/>
      <c r="G230" s="62"/>
      <c r="H230" s="62"/>
      <c r="I230" s="112"/>
      <c r="J230" s="113"/>
    </row>
    <row r="231" spans="1:10" ht="15" x14ac:dyDescent="0.25">
      <c r="A231" s="62"/>
      <c r="B231" s="62"/>
      <c r="C231" s="62"/>
      <c r="D231" s="62"/>
      <c r="E231" s="62"/>
      <c r="F231" s="62"/>
      <c r="G231" s="62"/>
      <c r="H231" s="62"/>
      <c r="I231" s="113"/>
      <c r="J231" s="113"/>
    </row>
    <row r="232" spans="1:10" x14ac:dyDescent="0.2">
      <c r="A232" s="62"/>
      <c r="B232" s="62"/>
      <c r="C232" s="62"/>
      <c r="D232" s="62"/>
      <c r="E232" s="62"/>
      <c r="F232" s="62"/>
      <c r="G232" s="62"/>
      <c r="H232" s="62"/>
      <c r="I232" s="111"/>
      <c r="J232" s="111"/>
    </row>
    <row r="233" spans="1:10" x14ac:dyDescent="0.2">
      <c r="A233" s="62"/>
      <c r="B233" s="62"/>
      <c r="C233" s="62"/>
      <c r="D233" s="62"/>
      <c r="E233" s="62"/>
      <c r="F233" s="62"/>
      <c r="G233" s="62"/>
      <c r="H233" s="62"/>
      <c r="I233" s="111"/>
      <c r="J233" s="111"/>
    </row>
    <row r="234" spans="1:10" ht="15" x14ac:dyDescent="0.25">
      <c r="A234" s="62"/>
      <c r="B234" s="62"/>
      <c r="C234" s="62"/>
      <c r="D234" s="62"/>
      <c r="E234" s="62"/>
      <c r="F234" s="62"/>
      <c r="G234" s="62"/>
      <c r="H234" s="62"/>
      <c r="I234" s="113"/>
      <c r="J234" s="113"/>
    </row>
    <row r="235" spans="1:10" x14ac:dyDescent="0.2">
      <c r="A235" s="62"/>
      <c r="B235" s="62"/>
      <c r="C235" s="62"/>
      <c r="D235" s="62"/>
      <c r="E235" s="62"/>
      <c r="F235" s="62"/>
      <c r="G235" s="62"/>
      <c r="H235" s="62"/>
      <c r="I235" s="111"/>
      <c r="J235" s="111"/>
    </row>
    <row r="236" spans="1:10" x14ac:dyDescent="0.2">
      <c r="A236" s="62"/>
      <c r="B236" s="62"/>
      <c r="C236" s="62"/>
      <c r="D236" s="62"/>
      <c r="E236" s="62"/>
      <c r="F236" s="62"/>
      <c r="G236" s="62"/>
      <c r="H236" s="62"/>
      <c r="I236" s="111"/>
      <c r="J236" s="111"/>
    </row>
    <row r="237" spans="1:10" ht="15" x14ac:dyDescent="0.25">
      <c r="A237" s="62"/>
      <c r="B237" s="62"/>
      <c r="C237" s="62"/>
      <c r="D237" s="62"/>
      <c r="E237" s="62"/>
      <c r="F237" s="62"/>
      <c r="G237" s="62"/>
      <c r="H237" s="62"/>
      <c r="I237" s="112"/>
      <c r="J237" s="112"/>
    </row>
    <row r="238" spans="1:10" ht="15" x14ac:dyDescent="0.25">
      <c r="A238" s="62"/>
      <c r="B238" s="62"/>
      <c r="C238" s="62"/>
      <c r="D238" s="62"/>
      <c r="E238" s="62"/>
      <c r="F238" s="62"/>
      <c r="G238" s="62"/>
      <c r="H238" s="62"/>
      <c r="I238" s="112"/>
      <c r="J238" s="112"/>
    </row>
    <row r="239" spans="1:10" ht="15" x14ac:dyDescent="0.25">
      <c r="A239" s="62"/>
      <c r="B239" s="62"/>
      <c r="C239" s="62"/>
      <c r="D239" s="62"/>
      <c r="E239" s="62"/>
      <c r="F239" s="62"/>
      <c r="G239" s="62"/>
      <c r="H239" s="62"/>
      <c r="I239" s="112"/>
      <c r="J239" s="112"/>
    </row>
    <row r="240" spans="1:10" x14ac:dyDescent="0.2">
      <c r="A240" s="62"/>
      <c r="B240" s="62"/>
      <c r="C240" s="62"/>
      <c r="D240" s="62"/>
      <c r="E240" s="62"/>
      <c r="F240" s="62"/>
      <c r="G240" s="62"/>
      <c r="H240" s="62"/>
      <c r="I240" s="110"/>
      <c r="J240" s="110"/>
    </row>
    <row r="241" spans="1:10" x14ac:dyDescent="0.2">
      <c r="A241" s="62"/>
      <c r="B241" s="62"/>
      <c r="C241" s="62"/>
      <c r="D241" s="62"/>
      <c r="E241" s="62"/>
      <c r="F241" s="62"/>
      <c r="G241" s="62"/>
      <c r="H241" s="62"/>
      <c r="I241" s="110"/>
      <c r="J241" s="110"/>
    </row>
    <row r="242" spans="1:10" x14ac:dyDescent="0.2">
      <c r="A242" s="62"/>
      <c r="B242" s="62"/>
      <c r="C242" s="62"/>
      <c r="D242" s="62"/>
      <c r="E242" s="62"/>
      <c r="F242" s="62"/>
      <c r="G242" s="62"/>
      <c r="H242" s="62"/>
      <c r="I242" s="110"/>
      <c r="J242" s="111"/>
    </row>
    <row r="243" spans="1:10" x14ac:dyDescent="0.2">
      <c r="A243" s="62"/>
      <c r="B243" s="62"/>
      <c r="C243" s="62"/>
      <c r="D243" s="62"/>
      <c r="E243" s="62"/>
      <c r="F243" s="62"/>
      <c r="G243" s="62"/>
      <c r="H243" s="62"/>
      <c r="I243" s="110"/>
      <c r="J243" s="110"/>
    </row>
    <row r="244" spans="1:10" x14ac:dyDescent="0.2">
      <c r="A244" s="62"/>
      <c r="B244" s="62"/>
      <c r="C244" s="62"/>
      <c r="D244" s="62"/>
      <c r="E244" s="62"/>
      <c r="F244" s="62"/>
      <c r="G244" s="62"/>
      <c r="H244" s="62"/>
      <c r="I244" s="110"/>
      <c r="J244" s="111"/>
    </row>
    <row r="245" spans="1:10" x14ac:dyDescent="0.2">
      <c r="A245" s="62"/>
      <c r="B245" s="62"/>
      <c r="C245" s="62"/>
      <c r="D245" s="62"/>
      <c r="E245" s="62"/>
      <c r="F245" s="62"/>
      <c r="G245" s="62"/>
      <c r="H245" s="62"/>
      <c r="I245" s="110"/>
      <c r="J245" s="110"/>
    </row>
    <row r="246" spans="1:10" x14ac:dyDescent="0.2">
      <c r="A246" s="62"/>
      <c r="B246" s="62"/>
      <c r="C246" s="62"/>
      <c r="D246" s="62"/>
      <c r="E246" s="62"/>
      <c r="F246" s="62"/>
      <c r="G246" s="62"/>
      <c r="H246" s="62"/>
      <c r="I246" s="110"/>
      <c r="J246" s="110"/>
    </row>
    <row r="247" spans="1:10" x14ac:dyDescent="0.2">
      <c r="A247" s="62"/>
      <c r="B247" s="62"/>
      <c r="C247" s="62"/>
      <c r="D247" s="62"/>
      <c r="E247" s="62"/>
      <c r="F247" s="62"/>
      <c r="G247" s="62"/>
      <c r="H247" s="62"/>
      <c r="I247" s="110"/>
      <c r="J247" s="111"/>
    </row>
    <row r="248" spans="1:10" x14ac:dyDescent="0.2">
      <c r="A248" s="62"/>
      <c r="B248" s="62"/>
      <c r="C248" s="62"/>
      <c r="D248" s="62"/>
      <c r="E248" s="62"/>
      <c r="F248" s="62"/>
      <c r="G248" s="62"/>
      <c r="H248" s="62"/>
      <c r="I248" s="110"/>
      <c r="J248" s="110"/>
    </row>
    <row r="249" spans="1:10" x14ac:dyDescent="0.2">
      <c r="A249" s="62"/>
      <c r="B249" s="62"/>
      <c r="C249" s="62"/>
      <c r="D249" s="62"/>
      <c r="E249" s="62"/>
      <c r="F249" s="62"/>
      <c r="G249" s="62"/>
      <c r="H249" s="62"/>
      <c r="I249" s="110"/>
      <c r="J249" s="110"/>
    </row>
    <row r="250" spans="1:10" x14ac:dyDescent="0.2">
      <c r="A250" s="62"/>
      <c r="B250" s="62"/>
      <c r="C250" s="62"/>
      <c r="D250" s="62"/>
      <c r="E250" s="62"/>
      <c r="F250" s="62"/>
      <c r="G250" s="62"/>
      <c r="H250" s="62"/>
      <c r="I250" s="110"/>
      <c r="J250" s="111"/>
    </row>
    <row r="251" spans="1:10" x14ac:dyDescent="0.2">
      <c r="A251" s="62"/>
      <c r="B251" s="62"/>
      <c r="C251" s="62"/>
      <c r="D251" s="62"/>
      <c r="E251" s="62"/>
      <c r="F251" s="62"/>
      <c r="G251" s="62"/>
      <c r="H251" s="62"/>
      <c r="I251" s="110"/>
      <c r="J251" s="110"/>
    </row>
    <row r="252" spans="1:10" x14ac:dyDescent="0.2">
      <c r="A252" s="62"/>
      <c r="B252" s="62"/>
      <c r="C252" s="62"/>
      <c r="D252" s="62"/>
      <c r="E252" s="62"/>
      <c r="F252" s="62"/>
      <c r="G252" s="62"/>
      <c r="H252" s="62"/>
      <c r="I252" s="110"/>
      <c r="J252" s="110"/>
    </row>
    <row r="253" spans="1:10" x14ac:dyDescent="0.2">
      <c r="A253" s="62"/>
      <c r="B253" s="62"/>
      <c r="C253" s="62"/>
      <c r="D253" s="62"/>
      <c r="E253" s="62"/>
      <c r="F253" s="62"/>
      <c r="G253" s="62"/>
      <c r="H253" s="62"/>
      <c r="I253" s="111"/>
      <c r="J253" s="111"/>
    </row>
    <row r="254" spans="1:10" x14ac:dyDescent="0.2">
      <c r="A254" s="62"/>
      <c r="B254" s="62"/>
      <c r="C254" s="62"/>
      <c r="D254" s="62"/>
      <c r="E254" s="62"/>
      <c r="F254" s="62"/>
      <c r="G254" s="62"/>
      <c r="H254" s="62"/>
      <c r="I254" s="110"/>
      <c r="J254" s="111"/>
    </row>
    <row r="255" spans="1:10" x14ac:dyDescent="0.2">
      <c r="A255" s="62"/>
      <c r="B255" s="62"/>
      <c r="C255" s="62"/>
      <c r="D255" s="62"/>
      <c r="E255" s="62"/>
      <c r="F255" s="62"/>
      <c r="G255" s="62"/>
      <c r="H255" s="62"/>
      <c r="I255" s="110"/>
      <c r="J255" s="111"/>
    </row>
  </sheetData>
  <mergeCells count="191">
    <mergeCell ref="A7:C7"/>
    <mergeCell ref="A8:C8"/>
    <mergeCell ref="A1:H1"/>
    <mergeCell ref="A3:H3"/>
    <mergeCell ref="A5:C5"/>
    <mergeCell ref="A49:C49"/>
    <mergeCell ref="A51:C51"/>
    <mergeCell ref="A38:C38"/>
    <mergeCell ref="A52:C52"/>
    <mergeCell ref="A9:C9"/>
    <mergeCell ref="A10:C10"/>
    <mergeCell ref="A11:C11"/>
    <mergeCell ref="A13:C13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4:C34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47:C47"/>
    <mergeCell ref="A48:C48"/>
    <mergeCell ref="A35:C35"/>
    <mergeCell ref="A36:C36"/>
    <mergeCell ref="A37:C37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50:C50"/>
    <mergeCell ref="A70:C70"/>
    <mergeCell ref="A74:C74"/>
    <mergeCell ref="A75:C75"/>
    <mergeCell ref="A65:C65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53:C53"/>
    <mergeCell ref="A54:C54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94:C94"/>
    <mergeCell ref="A95:C95"/>
    <mergeCell ref="A96:C96"/>
    <mergeCell ref="A97:C97"/>
    <mergeCell ref="A98:C98"/>
    <mergeCell ref="A86:C86"/>
    <mergeCell ref="A87:C87"/>
    <mergeCell ref="A91:C91"/>
    <mergeCell ref="A92:C92"/>
    <mergeCell ref="A93:C93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99:C99"/>
    <mergeCell ref="A100:C100"/>
    <mergeCell ref="A101:C101"/>
    <mergeCell ref="A102:C102"/>
    <mergeCell ref="A113:C113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23:C123"/>
    <mergeCell ref="A124:C124"/>
    <mergeCell ref="A125:C125"/>
    <mergeCell ref="A126:C126"/>
    <mergeCell ref="A127:C127"/>
    <mergeCell ref="A118:C118"/>
    <mergeCell ref="A119:C119"/>
    <mergeCell ref="A120:C120"/>
    <mergeCell ref="A121:C121"/>
    <mergeCell ref="A122:C122"/>
    <mergeCell ref="A143:C143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62:C162"/>
    <mergeCell ref="A163:C163"/>
    <mergeCell ref="A164:C164"/>
    <mergeCell ref="A165:C165"/>
    <mergeCell ref="A166:C166"/>
    <mergeCell ref="A144:C144"/>
    <mergeCell ref="A145:C145"/>
    <mergeCell ref="A156:C156"/>
    <mergeCell ref="A160:C160"/>
    <mergeCell ref="A161:C161"/>
    <mergeCell ref="A146:C146"/>
    <mergeCell ref="A157:C157"/>
    <mergeCell ref="A158:C158"/>
    <mergeCell ref="A159:C159"/>
    <mergeCell ref="A147:C147"/>
    <mergeCell ref="A148:C148"/>
    <mergeCell ref="A149:C149"/>
    <mergeCell ref="A151:C151"/>
    <mergeCell ref="A152:C152"/>
    <mergeCell ref="A153:C153"/>
    <mergeCell ref="A154:C154"/>
    <mergeCell ref="A155:C155"/>
    <mergeCell ref="A150:C150"/>
    <mergeCell ref="A172:C172"/>
    <mergeCell ref="A173:C173"/>
    <mergeCell ref="A174:C174"/>
    <mergeCell ref="A175:C175"/>
    <mergeCell ref="A176:C176"/>
    <mergeCell ref="A167:C167"/>
    <mergeCell ref="A168:C168"/>
    <mergeCell ref="A169:C169"/>
    <mergeCell ref="A170:C170"/>
    <mergeCell ref="A171:C171"/>
    <mergeCell ref="A182:C182"/>
    <mergeCell ref="A183:C183"/>
    <mergeCell ref="A184:C184"/>
    <mergeCell ref="A185:C185"/>
    <mergeCell ref="A186:C186"/>
    <mergeCell ref="A177:C177"/>
    <mergeCell ref="A178:C178"/>
    <mergeCell ref="A179:C179"/>
    <mergeCell ref="A180:C180"/>
    <mergeCell ref="A181:C181"/>
    <mergeCell ref="A192:C192"/>
    <mergeCell ref="A193:C193"/>
    <mergeCell ref="A194:C194"/>
    <mergeCell ref="A195:C195"/>
    <mergeCell ref="A196:C196"/>
    <mergeCell ref="A187:C187"/>
    <mergeCell ref="A188:C188"/>
    <mergeCell ref="A189:C189"/>
    <mergeCell ref="A190:C190"/>
    <mergeCell ref="A191:C191"/>
  </mergeCells>
  <pageMargins left="0.7" right="0.7" top="0.75" bottom="0.75" header="0.3" footer="0.3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2023-09-26T15:32:25Z</cp:lastPrinted>
  <dcterms:created xsi:type="dcterms:W3CDTF">2022-08-12T12:51:27Z</dcterms:created>
  <dcterms:modified xsi:type="dcterms:W3CDTF">2023-09-28T11:18:51Z</dcterms:modified>
</cp:coreProperties>
</file>